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vik-sigron\Downloads\"/>
    </mc:Choice>
  </mc:AlternateContent>
  <xr:revisionPtr revIDLastSave="0" documentId="13_ncr:1_{EABB0D59-22DF-4BEA-8A27-DF3FAC33D842}" xr6:coauthVersionLast="47" xr6:coauthVersionMax="47" xr10:uidLastSave="{00000000-0000-0000-0000-000000000000}"/>
  <bookViews>
    <workbookView xWindow="57495" yWindow="0" windowWidth="19410" windowHeight="20985" tabRatio="898" activeTab="1" xr2:uid="{00000000-000D-0000-FFFF-FFFF00000000}"/>
  </bookViews>
  <sheets>
    <sheet name="Konstanter" sheetId="28" r:id="rId1"/>
    <sheet name="Klubb" sheetId="2" r:id="rId2"/>
  </sheets>
  <definedNames>
    <definedName name="Alder">Konstanter!$C$48:$C$122</definedName>
    <definedName name="Bankett">Konstanter!$D$16</definedName>
    <definedName name="Grad">Konstanter!$C$18:$C$41</definedName>
    <definedName name="GradAvg">Konstanter!#REF!</definedName>
    <definedName name="J3d">Konstanter!$D$7:$D$8</definedName>
    <definedName name="J4d">Konstanter!$D$9:$D$10</definedName>
    <definedName name="Junior3">Konstanter!$D$7</definedName>
    <definedName name="Junior4">Konstanter!$D$9</definedName>
    <definedName name="Merknad">Konstanter!$C$45:$C$46</definedName>
    <definedName name="S3d">Konstanter!$D$11:$D$12</definedName>
    <definedName name="S4d">Konstanter!$D$13:$D$14</definedName>
    <definedName name="Senior3">Konstanter!$D$11</definedName>
    <definedName name="Senior4">Konstanter!$D$13</definedName>
    <definedName name="_xlnm.Print_Area" localSheetId="1">Klubb!$A$1:$P$237</definedName>
    <definedName name="_xlnm.Print_Area" localSheetId="0">Konstanter!$A$1:$E$42</definedName>
    <definedName name="_xlnm.Print_Titles" localSheetId="1">Klubb!$3:$6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R31" i="2" l="1"/>
  <c r="H31" i="2" s="1"/>
  <c r="R30" i="2"/>
  <c r="H30" i="2" s="1"/>
  <c r="R29" i="2"/>
  <c r="H29" i="2" s="1"/>
  <c r="R28" i="2"/>
  <c r="H28" i="2" s="1"/>
  <c r="R27" i="2"/>
  <c r="H27" i="2" s="1"/>
  <c r="P27" i="2" s="1"/>
  <c r="Z27" i="2" s="1"/>
  <c r="R26" i="2"/>
  <c r="H26" i="2" s="1"/>
  <c r="R25" i="2"/>
  <c r="H25" i="2" s="1"/>
  <c r="R24" i="2"/>
  <c r="H24" i="2" s="1"/>
  <c r="R23" i="2"/>
  <c r="H23" i="2" s="1"/>
  <c r="P23" i="2" s="1"/>
  <c r="Z23" i="2" s="1"/>
  <c r="R22" i="2"/>
  <c r="H22" i="2" s="1"/>
  <c r="R21" i="2"/>
  <c r="H21" i="2" s="1"/>
  <c r="R20" i="2"/>
  <c r="H20" i="2" s="1"/>
  <c r="P20" i="2" s="1"/>
  <c r="Z20" i="2" s="1"/>
  <c r="R19" i="2"/>
  <c r="H19" i="2" s="1"/>
  <c r="R18" i="2"/>
  <c r="H18" i="2" s="1"/>
  <c r="R17" i="2"/>
  <c r="H17" i="2" s="1"/>
  <c r="R16" i="2"/>
  <c r="H16" i="2" s="1"/>
  <c r="P16" i="2" s="1"/>
  <c r="Z16" i="2" s="1"/>
  <c r="R15" i="2"/>
  <c r="H15" i="2" s="1"/>
  <c r="P15" i="2" s="1"/>
  <c r="Z15" i="2" s="1"/>
  <c r="R14" i="2"/>
  <c r="H14" i="2" s="1"/>
  <c r="R13" i="2"/>
  <c r="H13" i="2" s="1"/>
  <c r="R12" i="2"/>
  <c r="H12" i="2" s="1"/>
  <c r="R11" i="2"/>
  <c r="H11" i="2" s="1"/>
  <c r="R10" i="2"/>
  <c r="H10" i="2" s="1"/>
  <c r="R9" i="2"/>
  <c r="H9" i="2" s="1"/>
  <c r="R8" i="2"/>
  <c r="H8" i="2" s="1"/>
  <c r="P8" i="2" s="1"/>
  <c r="Z8" i="2" s="1"/>
  <c r="R7" i="2"/>
  <c r="H7" i="2" s="1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25" i="2"/>
  <c r="X21" i="2"/>
  <c r="X47" i="2"/>
  <c r="X41" i="2"/>
  <c r="X38" i="2"/>
  <c r="X13" i="2"/>
  <c r="X32" i="2"/>
  <c r="X30" i="2"/>
  <c r="X28" i="2"/>
  <c r="X23" i="2"/>
  <c r="X20" i="2"/>
  <c r="X16" i="2"/>
  <c r="X24" i="2"/>
  <c r="X18" i="2"/>
  <c r="X17" i="2"/>
  <c r="X12" i="2"/>
  <c r="X40" i="2"/>
  <c r="X8" i="2"/>
  <c r="X33" i="2"/>
  <c r="X34" i="2"/>
  <c r="X9" i="2"/>
  <c r="X44" i="2"/>
  <c r="X10" i="2"/>
  <c r="X48" i="2"/>
  <c r="X49" i="2"/>
  <c r="X31" i="2"/>
  <c r="X29" i="2"/>
  <c r="X27" i="2"/>
  <c r="X22" i="2"/>
  <c r="X19" i="2"/>
  <c r="X15" i="2"/>
  <c r="X11" i="2"/>
  <c r="X39" i="2"/>
  <c r="X7" i="2"/>
  <c r="X50" i="2"/>
  <c r="X36" i="2"/>
  <c r="X35" i="2"/>
  <c r="X26" i="2"/>
  <c r="X43" i="2"/>
  <c r="X46" i="2"/>
  <c r="X42" i="2"/>
  <c r="X37" i="2"/>
  <c r="X14" i="2"/>
  <c r="X45" i="2"/>
  <c r="O209" i="2"/>
  <c r="O208" i="2"/>
  <c r="V14" i="2"/>
  <c r="V37" i="2"/>
  <c r="V42" i="2"/>
  <c r="V46" i="2"/>
  <c r="V43" i="2"/>
  <c r="V26" i="2"/>
  <c r="V35" i="2"/>
  <c r="V36" i="2"/>
  <c r="V50" i="2"/>
  <c r="V7" i="2"/>
  <c r="V39" i="2"/>
  <c r="V11" i="2"/>
  <c r="V15" i="2"/>
  <c r="V19" i="2"/>
  <c r="V22" i="2"/>
  <c r="V27" i="2"/>
  <c r="V29" i="2"/>
  <c r="V31" i="2"/>
  <c r="V49" i="2"/>
  <c r="V48" i="2"/>
  <c r="V10" i="2"/>
  <c r="V44" i="2"/>
  <c r="V9" i="2"/>
  <c r="V34" i="2"/>
  <c r="V33" i="2"/>
  <c r="V8" i="2"/>
  <c r="V40" i="2"/>
  <c r="V12" i="2"/>
  <c r="V17" i="2"/>
  <c r="V18" i="2"/>
  <c r="V24" i="2"/>
  <c r="V16" i="2"/>
  <c r="V20" i="2"/>
  <c r="V23" i="2"/>
  <c r="V28" i="2"/>
  <c r="V30" i="2"/>
  <c r="V32" i="2"/>
  <c r="V13" i="2"/>
  <c r="V38" i="2"/>
  <c r="V41" i="2"/>
  <c r="V47" i="2"/>
  <c r="V21" i="2"/>
  <c r="V25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45" i="2"/>
  <c r="N6" i="2"/>
  <c r="R206" i="2"/>
  <c r="H206" i="2" s="1"/>
  <c r="R205" i="2"/>
  <c r="H205" i="2" s="1"/>
  <c r="R204" i="2"/>
  <c r="H204" i="2" s="1"/>
  <c r="R203" i="2"/>
  <c r="H203" i="2" s="1"/>
  <c r="R202" i="2"/>
  <c r="H202" i="2" s="1"/>
  <c r="R201" i="2"/>
  <c r="H201" i="2" s="1"/>
  <c r="R200" i="2"/>
  <c r="H200" i="2" s="1"/>
  <c r="R199" i="2"/>
  <c r="H199" i="2" s="1"/>
  <c r="R198" i="2"/>
  <c r="H198" i="2" s="1"/>
  <c r="R197" i="2"/>
  <c r="H197" i="2" s="1"/>
  <c r="R196" i="2"/>
  <c r="H196" i="2" s="1"/>
  <c r="R195" i="2"/>
  <c r="H195" i="2" s="1"/>
  <c r="R194" i="2"/>
  <c r="H194" i="2" s="1"/>
  <c r="R193" i="2"/>
  <c r="H193" i="2" s="1"/>
  <c r="R192" i="2"/>
  <c r="H192" i="2" s="1"/>
  <c r="R191" i="2"/>
  <c r="H191" i="2" s="1"/>
  <c r="R190" i="2"/>
  <c r="H190" i="2" s="1"/>
  <c r="R189" i="2"/>
  <c r="H189" i="2" s="1"/>
  <c r="R188" i="2"/>
  <c r="H188" i="2" s="1"/>
  <c r="R187" i="2"/>
  <c r="H187" i="2" s="1"/>
  <c r="R186" i="2"/>
  <c r="H186" i="2" s="1"/>
  <c r="R185" i="2"/>
  <c r="H185" i="2" s="1"/>
  <c r="R184" i="2"/>
  <c r="H184" i="2" s="1"/>
  <c r="R183" i="2"/>
  <c r="H183" i="2" s="1"/>
  <c r="R182" i="2"/>
  <c r="H182" i="2" s="1"/>
  <c r="R181" i="2"/>
  <c r="H181" i="2" s="1"/>
  <c r="R180" i="2"/>
  <c r="H180" i="2" s="1"/>
  <c r="R179" i="2"/>
  <c r="H179" i="2" s="1"/>
  <c r="R178" i="2"/>
  <c r="H178" i="2" s="1"/>
  <c r="R177" i="2"/>
  <c r="H177" i="2" s="1"/>
  <c r="R176" i="2"/>
  <c r="H176" i="2" s="1"/>
  <c r="R175" i="2"/>
  <c r="H175" i="2" s="1"/>
  <c r="R174" i="2"/>
  <c r="H174" i="2" s="1"/>
  <c r="R173" i="2"/>
  <c r="H173" i="2" s="1"/>
  <c r="R172" i="2"/>
  <c r="H172" i="2" s="1"/>
  <c r="R171" i="2"/>
  <c r="H171" i="2" s="1"/>
  <c r="R170" i="2"/>
  <c r="H170" i="2" s="1"/>
  <c r="R169" i="2"/>
  <c r="H169" i="2" s="1"/>
  <c r="R168" i="2"/>
  <c r="H168" i="2" s="1"/>
  <c r="R167" i="2"/>
  <c r="H167" i="2" s="1"/>
  <c r="R166" i="2"/>
  <c r="H166" i="2" s="1"/>
  <c r="R165" i="2"/>
  <c r="H165" i="2" s="1"/>
  <c r="R164" i="2"/>
  <c r="H164" i="2" s="1"/>
  <c r="R163" i="2"/>
  <c r="H163" i="2" s="1"/>
  <c r="R162" i="2"/>
  <c r="H162" i="2" s="1"/>
  <c r="R161" i="2"/>
  <c r="H161" i="2" s="1"/>
  <c r="R160" i="2"/>
  <c r="H160" i="2" s="1"/>
  <c r="R159" i="2"/>
  <c r="H159" i="2" s="1"/>
  <c r="R158" i="2"/>
  <c r="H158" i="2" s="1"/>
  <c r="R157" i="2"/>
  <c r="H157" i="2" s="1"/>
  <c r="R156" i="2"/>
  <c r="H156" i="2" s="1"/>
  <c r="R155" i="2"/>
  <c r="H155" i="2" s="1"/>
  <c r="R154" i="2"/>
  <c r="H154" i="2" s="1"/>
  <c r="R153" i="2"/>
  <c r="H153" i="2" s="1"/>
  <c r="R152" i="2"/>
  <c r="H152" i="2" s="1"/>
  <c r="R151" i="2"/>
  <c r="H151" i="2" s="1"/>
  <c r="R150" i="2"/>
  <c r="H150" i="2" s="1"/>
  <c r="R149" i="2"/>
  <c r="H149" i="2" s="1"/>
  <c r="R148" i="2"/>
  <c r="H148" i="2" s="1"/>
  <c r="R147" i="2"/>
  <c r="H147" i="2" s="1"/>
  <c r="R146" i="2"/>
  <c r="H146" i="2" s="1"/>
  <c r="R145" i="2"/>
  <c r="H145" i="2" s="1"/>
  <c r="R144" i="2"/>
  <c r="H144" i="2" s="1"/>
  <c r="R143" i="2"/>
  <c r="H143" i="2" s="1"/>
  <c r="R142" i="2"/>
  <c r="H142" i="2" s="1"/>
  <c r="R141" i="2"/>
  <c r="H141" i="2" s="1"/>
  <c r="R140" i="2"/>
  <c r="H140" i="2" s="1"/>
  <c r="R139" i="2"/>
  <c r="H139" i="2" s="1"/>
  <c r="R138" i="2"/>
  <c r="H138" i="2" s="1"/>
  <c r="R137" i="2"/>
  <c r="H137" i="2" s="1"/>
  <c r="R136" i="2"/>
  <c r="H136" i="2" s="1"/>
  <c r="R135" i="2"/>
  <c r="H135" i="2" s="1"/>
  <c r="R134" i="2"/>
  <c r="H134" i="2" s="1"/>
  <c r="R133" i="2"/>
  <c r="H133" i="2" s="1"/>
  <c r="R132" i="2"/>
  <c r="H132" i="2" s="1"/>
  <c r="R131" i="2"/>
  <c r="H131" i="2" s="1"/>
  <c r="R130" i="2"/>
  <c r="H130" i="2" s="1"/>
  <c r="R129" i="2"/>
  <c r="H129" i="2" s="1"/>
  <c r="R128" i="2"/>
  <c r="H128" i="2" s="1"/>
  <c r="R127" i="2"/>
  <c r="H127" i="2" s="1"/>
  <c r="R126" i="2"/>
  <c r="H126" i="2" s="1"/>
  <c r="R125" i="2"/>
  <c r="H125" i="2" s="1"/>
  <c r="R124" i="2"/>
  <c r="H124" i="2" s="1"/>
  <c r="R123" i="2"/>
  <c r="H123" i="2" s="1"/>
  <c r="R122" i="2"/>
  <c r="H122" i="2" s="1"/>
  <c r="R121" i="2"/>
  <c r="H121" i="2" s="1"/>
  <c r="R120" i="2"/>
  <c r="H120" i="2" s="1"/>
  <c r="R119" i="2"/>
  <c r="H119" i="2" s="1"/>
  <c r="R118" i="2"/>
  <c r="H118" i="2" s="1"/>
  <c r="R117" i="2"/>
  <c r="H117" i="2" s="1"/>
  <c r="R116" i="2"/>
  <c r="H116" i="2" s="1"/>
  <c r="R115" i="2"/>
  <c r="H115" i="2" s="1"/>
  <c r="R114" i="2"/>
  <c r="H114" i="2" s="1"/>
  <c r="R113" i="2"/>
  <c r="H113" i="2" s="1"/>
  <c r="R112" i="2"/>
  <c r="H112" i="2" s="1"/>
  <c r="R111" i="2"/>
  <c r="H111" i="2" s="1"/>
  <c r="R110" i="2"/>
  <c r="H110" i="2" s="1"/>
  <c r="R109" i="2"/>
  <c r="H109" i="2" s="1"/>
  <c r="R108" i="2"/>
  <c r="H108" i="2" s="1"/>
  <c r="R107" i="2"/>
  <c r="H107" i="2" s="1"/>
  <c r="R106" i="2"/>
  <c r="H106" i="2" s="1"/>
  <c r="R105" i="2"/>
  <c r="H105" i="2" s="1"/>
  <c r="R104" i="2"/>
  <c r="H104" i="2" s="1"/>
  <c r="R103" i="2"/>
  <c r="H103" i="2" s="1"/>
  <c r="R102" i="2"/>
  <c r="H102" i="2" s="1"/>
  <c r="R101" i="2"/>
  <c r="H101" i="2" s="1"/>
  <c r="R100" i="2"/>
  <c r="H100" i="2" s="1"/>
  <c r="R99" i="2"/>
  <c r="H99" i="2" s="1"/>
  <c r="R98" i="2"/>
  <c r="H98" i="2" s="1"/>
  <c r="R97" i="2"/>
  <c r="H97" i="2" s="1"/>
  <c r="R96" i="2"/>
  <c r="H96" i="2" s="1"/>
  <c r="R95" i="2"/>
  <c r="H95" i="2" s="1"/>
  <c r="R94" i="2"/>
  <c r="H94" i="2" s="1"/>
  <c r="R93" i="2"/>
  <c r="H93" i="2" s="1"/>
  <c r="R92" i="2"/>
  <c r="H92" i="2" s="1"/>
  <c r="R91" i="2"/>
  <c r="H91" i="2" s="1"/>
  <c r="R90" i="2"/>
  <c r="H90" i="2" s="1"/>
  <c r="R89" i="2"/>
  <c r="H89" i="2" s="1"/>
  <c r="R88" i="2"/>
  <c r="H88" i="2" s="1"/>
  <c r="R87" i="2"/>
  <c r="H87" i="2" s="1"/>
  <c r="R86" i="2"/>
  <c r="H86" i="2" s="1"/>
  <c r="R85" i="2"/>
  <c r="H85" i="2" s="1"/>
  <c r="R84" i="2"/>
  <c r="H84" i="2" s="1"/>
  <c r="R83" i="2"/>
  <c r="H83" i="2" s="1"/>
  <c r="R82" i="2"/>
  <c r="H82" i="2" s="1"/>
  <c r="R81" i="2"/>
  <c r="H81" i="2" s="1"/>
  <c r="R80" i="2"/>
  <c r="H80" i="2" s="1"/>
  <c r="R79" i="2"/>
  <c r="H79" i="2" s="1"/>
  <c r="R78" i="2"/>
  <c r="H78" i="2" s="1"/>
  <c r="R77" i="2"/>
  <c r="H77" i="2" s="1"/>
  <c r="R76" i="2"/>
  <c r="H76" i="2" s="1"/>
  <c r="R75" i="2"/>
  <c r="H75" i="2" s="1"/>
  <c r="R74" i="2"/>
  <c r="H74" i="2" s="1"/>
  <c r="R73" i="2"/>
  <c r="H73" i="2" s="1"/>
  <c r="R72" i="2"/>
  <c r="H72" i="2" s="1"/>
  <c r="R71" i="2"/>
  <c r="H71" i="2" s="1"/>
  <c r="R70" i="2"/>
  <c r="H70" i="2" s="1"/>
  <c r="R69" i="2"/>
  <c r="H69" i="2" s="1"/>
  <c r="R68" i="2"/>
  <c r="H68" i="2" s="1"/>
  <c r="R67" i="2"/>
  <c r="H67" i="2" s="1"/>
  <c r="R66" i="2"/>
  <c r="H66" i="2" s="1"/>
  <c r="R65" i="2"/>
  <c r="H65" i="2" s="1"/>
  <c r="R64" i="2"/>
  <c r="H64" i="2" s="1"/>
  <c r="R63" i="2"/>
  <c r="H63" i="2" s="1"/>
  <c r="R62" i="2"/>
  <c r="H62" i="2" s="1"/>
  <c r="R61" i="2"/>
  <c r="H61" i="2" s="1"/>
  <c r="R60" i="2"/>
  <c r="H60" i="2" s="1"/>
  <c r="R59" i="2"/>
  <c r="H59" i="2" s="1"/>
  <c r="R58" i="2"/>
  <c r="H58" i="2" s="1"/>
  <c r="R57" i="2"/>
  <c r="H57" i="2" s="1"/>
  <c r="R56" i="2"/>
  <c r="H56" i="2" s="1"/>
  <c r="R55" i="2"/>
  <c r="H55" i="2" s="1"/>
  <c r="R54" i="2"/>
  <c r="H54" i="2" s="1"/>
  <c r="R53" i="2"/>
  <c r="H53" i="2" s="1"/>
  <c r="R52" i="2"/>
  <c r="H52" i="2" s="1"/>
  <c r="R51" i="2"/>
  <c r="H51" i="2" s="1"/>
  <c r="R47" i="2"/>
  <c r="H47" i="2" s="1"/>
  <c r="R41" i="2"/>
  <c r="H41" i="2" s="1"/>
  <c r="R38" i="2"/>
  <c r="H38" i="2" s="1"/>
  <c r="R32" i="2"/>
  <c r="H32" i="2" s="1"/>
  <c r="R40" i="2"/>
  <c r="H40" i="2" s="1"/>
  <c r="R33" i="2"/>
  <c r="H33" i="2" s="1"/>
  <c r="R34" i="2"/>
  <c r="H34" i="2" s="1"/>
  <c r="R44" i="2"/>
  <c r="H44" i="2" s="1"/>
  <c r="R48" i="2"/>
  <c r="H48" i="2" s="1"/>
  <c r="R49" i="2"/>
  <c r="H49" i="2" s="1"/>
  <c r="R39" i="2"/>
  <c r="H39" i="2" s="1"/>
  <c r="R50" i="2"/>
  <c r="H50" i="2" s="1"/>
  <c r="R36" i="2"/>
  <c r="H36" i="2" s="1"/>
  <c r="R35" i="2"/>
  <c r="H35" i="2" s="1"/>
  <c r="R43" i="2"/>
  <c r="H43" i="2" s="1"/>
  <c r="R46" i="2"/>
  <c r="H46" i="2" s="1"/>
  <c r="R42" i="2"/>
  <c r="H42" i="2" s="1"/>
  <c r="R37" i="2"/>
  <c r="H37" i="2" s="1"/>
  <c r="R45" i="2"/>
  <c r="H45" i="2" s="1"/>
  <c r="M207" i="2"/>
  <c r="L207" i="2"/>
  <c r="AA33" i="2"/>
  <c r="Y33" i="2"/>
  <c r="W33" i="2"/>
  <c r="U33" i="2"/>
  <c r="T33" i="2"/>
  <c r="P33" i="2"/>
  <c r="Z33" i="2" s="1"/>
  <c r="AA34" i="2"/>
  <c r="Y34" i="2"/>
  <c r="W34" i="2"/>
  <c r="U34" i="2"/>
  <c r="T34" i="2"/>
  <c r="P34" i="2"/>
  <c r="Z34" i="2" s="1"/>
  <c r="AA9" i="2"/>
  <c r="Y9" i="2"/>
  <c r="W9" i="2"/>
  <c r="U9" i="2"/>
  <c r="T9" i="2"/>
  <c r="P9" i="2"/>
  <c r="Z9" i="2" s="1"/>
  <c r="AA44" i="2"/>
  <c r="Y44" i="2"/>
  <c r="W44" i="2"/>
  <c r="U44" i="2"/>
  <c r="T44" i="2"/>
  <c r="P44" i="2"/>
  <c r="Z44" i="2" s="1"/>
  <c r="AA10" i="2"/>
  <c r="Y10" i="2"/>
  <c r="W10" i="2"/>
  <c r="U10" i="2"/>
  <c r="T10" i="2"/>
  <c r="P10" i="2"/>
  <c r="Z10" i="2" s="1"/>
  <c r="AA48" i="2"/>
  <c r="Y48" i="2"/>
  <c r="W48" i="2"/>
  <c r="U48" i="2"/>
  <c r="T48" i="2"/>
  <c r="P48" i="2"/>
  <c r="Z48" i="2" s="1"/>
  <c r="S48" i="2" s="1"/>
  <c r="AA49" i="2"/>
  <c r="Y49" i="2"/>
  <c r="W49" i="2"/>
  <c r="U49" i="2"/>
  <c r="T49" i="2"/>
  <c r="P49" i="2"/>
  <c r="Z49" i="2" s="1"/>
  <c r="AA31" i="2"/>
  <c r="Y31" i="2"/>
  <c r="W31" i="2"/>
  <c r="U31" i="2"/>
  <c r="T31" i="2"/>
  <c r="AA29" i="2"/>
  <c r="Y29" i="2"/>
  <c r="W29" i="2"/>
  <c r="U29" i="2"/>
  <c r="T29" i="2"/>
  <c r="AA27" i="2"/>
  <c r="Y27" i="2"/>
  <c r="W27" i="2"/>
  <c r="U27" i="2"/>
  <c r="T27" i="2"/>
  <c r="AA22" i="2"/>
  <c r="Y22" i="2"/>
  <c r="W22" i="2"/>
  <c r="U22" i="2"/>
  <c r="T22" i="2"/>
  <c r="AA19" i="2"/>
  <c r="Y19" i="2"/>
  <c r="W19" i="2"/>
  <c r="U19" i="2"/>
  <c r="T19" i="2"/>
  <c r="AA15" i="2"/>
  <c r="Y15" i="2"/>
  <c r="W15" i="2"/>
  <c r="U15" i="2"/>
  <c r="T15" i="2"/>
  <c r="AA11" i="2"/>
  <c r="Y11" i="2"/>
  <c r="W11" i="2"/>
  <c r="U11" i="2"/>
  <c r="T11" i="2"/>
  <c r="AA39" i="2"/>
  <c r="Y39" i="2"/>
  <c r="W39" i="2"/>
  <c r="U39" i="2"/>
  <c r="T39" i="2"/>
  <c r="AA7" i="2"/>
  <c r="Y7" i="2"/>
  <c r="W7" i="2"/>
  <c r="U7" i="2"/>
  <c r="T7" i="2"/>
  <c r="AA50" i="2"/>
  <c r="Y50" i="2"/>
  <c r="W50" i="2"/>
  <c r="U50" i="2"/>
  <c r="T50" i="2"/>
  <c r="AA36" i="2"/>
  <c r="Y36" i="2"/>
  <c r="W36" i="2"/>
  <c r="U36" i="2"/>
  <c r="T36" i="2"/>
  <c r="AA35" i="2"/>
  <c r="Y35" i="2"/>
  <c r="W35" i="2"/>
  <c r="U35" i="2"/>
  <c r="T35" i="2"/>
  <c r="AA26" i="2"/>
  <c r="Y26" i="2"/>
  <c r="W26" i="2"/>
  <c r="U26" i="2"/>
  <c r="T26" i="2"/>
  <c r="AA43" i="2"/>
  <c r="Y43" i="2"/>
  <c r="W43" i="2"/>
  <c r="U43" i="2"/>
  <c r="T43" i="2"/>
  <c r="AA46" i="2"/>
  <c r="Y46" i="2"/>
  <c r="W46" i="2"/>
  <c r="U46" i="2"/>
  <c r="T46" i="2"/>
  <c r="AA42" i="2"/>
  <c r="Y42" i="2"/>
  <c r="W42" i="2"/>
  <c r="U42" i="2"/>
  <c r="T42" i="2"/>
  <c r="AA37" i="2"/>
  <c r="Y37" i="2"/>
  <c r="W37" i="2"/>
  <c r="U37" i="2"/>
  <c r="T37" i="2"/>
  <c r="P37" i="2"/>
  <c r="Z37" i="2" s="1"/>
  <c r="AA14" i="2"/>
  <c r="Y14" i="2"/>
  <c r="W14" i="2"/>
  <c r="U14" i="2"/>
  <c r="T14" i="2"/>
  <c r="P14" i="2"/>
  <c r="Z14" i="2" s="1"/>
  <c r="AA45" i="2"/>
  <c r="Y45" i="2"/>
  <c r="W45" i="2"/>
  <c r="U45" i="2"/>
  <c r="T45" i="2"/>
  <c r="P45" i="2"/>
  <c r="Z45" i="2" s="1"/>
  <c r="P202" i="2"/>
  <c r="Z202" i="2" s="1"/>
  <c r="P194" i="2"/>
  <c r="Z194" i="2" s="1"/>
  <c r="P186" i="2"/>
  <c r="Z186" i="2" s="1"/>
  <c r="P178" i="2"/>
  <c r="Z178" i="2" s="1"/>
  <c r="P171" i="2"/>
  <c r="Z171" i="2" s="1"/>
  <c r="P165" i="2"/>
  <c r="Z165" i="2" s="1"/>
  <c r="P164" i="2"/>
  <c r="Z164" i="2" s="1"/>
  <c r="P157" i="2"/>
  <c r="Z157" i="2" s="1"/>
  <c r="P156" i="2"/>
  <c r="Z156" i="2" s="1"/>
  <c r="P150" i="2"/>
  <c r="Z150" i="2" s="1"/>
  <c r="P148" i="2"/>
  <c r="Z148" i="2" s="1"/>
  <c r="P146" i="2"/>
  <c r="Z146" i="2" s="1"/>
  <c r="P142" i="2"/>
  <c r="Z142" i="2" s="1"/>
  <c r="P133" i="2"/>
  <c r="Z133" i="2" s="1"/>
  <c r="P132" i="2"/>
  <c r="Z132" i="2" s="1"/>
  <c r="P126" i="2"/>
  <c r="Z126" i="2" s="1"/>
  <c r="P125" i="2"/>
  <c r="Z125" i="2" s="1"/>
  <c r="P124" i="2"/>
  <c r="Z124" i="2" s="1"/>
  <c r="P122" i="2"/>
  <c r="Z122" i="2" s="1"/>
  <c r="P118" i="2"/>
  <c r="Z118" i="2" s="1"/>
  <c r="P117" i="2"/>
  <c r="Z117" i="2" s="1"/>
  <c r="P116" i="2"/>
  <c r="Z116" i="2" s="1"/>
  <c r="P114" i="2"/>
  <c r="Z114" i="2" s="1"/>
  <c r="P109" i="2"/>
  <c r="Z109" i="2" s="1"/>
  <c r="P108" i="2"/>
  <c r="Z108" i="2" s="1"/>
  <c r="P101" i="2"/>
  <c r="Z101" i="2" s="1"/>
  <c r="P100" i="2"/>
  <c r="Z100" i="2" s="1"/>
  <c r="S100" i="2" s="1"/>
  <c r="P93" i="2"/>
  <c r="Z93" i="2" s="1"/>
  <c r="P92" i="2"/>
  <c r="Z92" i="2" s="1"/>
  <c r="P86" i="2"/>
  <c r="Z86" i="2" s="1"/>
  <c r="P85" i="2"/>
  <c r="Z85" i="2" s="1"/>
  <c r="P84" i="2"/>
  <c r="Z84" i="2" s="1"/>
  <c r="P82" i="2"/>
  <c r="Z82" i="2" s="1"/>
  <c r="P78" i="2"/>
  <c r="Z78" i="2" s="1"/>
  <c r="P77" i="2"/>
  <c r="Z77" i="2" s="1"/>
  <c r="P76" i="2"/>
  <c r="Z76" i="2" s="1"/>
  <c r="S76" i="2" s="1"/>
  <c r="P74" i="2"/>
  <c r="Z74" i="2" s="1"/>
  <c r="P70" i="2"/>
  <c r="Z70" i="2" s="1"/>
  <c r="P69" i="2"/>
  <c r="Z69" i="2" s="1"/>
  <c r="P68" i="2"/>
  <c r="Z68" i="2" s="1"/>
  <c r="P66" i="2"/>
  <c r="Z66" i="2" s="1"/>
  <c r="P62" i="2"/>
  <c r="Z62" i="2" s="1"/>
  <c r="P61" i="2"/>
  <c r="Z61" i="2" s="1"/>
  <c r="P60" i="2"/>
  <c r="Z60" i="2" s="1"/>
  <c r="P58" i="2"/>
  <c r="Z58" i="2" s="1"/>
  <c r="P54" i="2"/>
  <c r="Z54" i="2" s="1"/>
  <c r="P53" i="2"/>
  <c r="Z53" i="2" s="1"/>
  <c r="P51" i="2"/>
  <c r="Z51" i="2" s="1"/>
  <c r="P52" i="2"/>
  <c r="Z52" i="2" s="1"/>
  <c r="P55" i="2"/>
  <c r="Z55" i="2" s="1"/>
  <c r="P56" i="2"/>
  <c r="Z56" i="2" s="1"/>
  <c r="P57" i="2"/>
  <c r="Z57" i="2" s="1"/>
  <c r="P59" i="2"/>
  <c r="Z59" i="2" s="1"/>
  <c r="P63" i="2"/>
  <c r="Z63" i="2" s="1"/>
  <c r="P64" i="2"/>
  <c r="Z64" i="2" s="1"/>
  <c r="P65" i="2"/>
  <c r="Z65" i="2" s="1"/>
  <c r="P67" i="2"/>
  <c r="Z67" i="2" s="1"/>
  <c r="P71" i="2"/>
  <c r="Z71" i="2" s="1"/>
  <c r="P72" i="2"/>
  <c r="Z72" i="2" s="1"/>
  <c r="P73" i="2"/>
  <c r="Z73" i="2" s="1"/>
  <c r="P75" i="2"/>
  <c r="Z75" i="2" s="1"/>
  <c r="P79" i="2"/>
  <c r="Z79" i="2" s="1"/>
  <c r="P80" i="2"/>
  <c r="Z80" i="2" s="1"/>
  <c r="P81" i="2"/>
  <c r="Z81" i="2" s="1"/>
  <c r="P83" i="2"/>
  <c r="Z83" i="2" s="1"/>
  <c r="P87" i="2"/>
  <c r="Z87" i="2" s="1"/>
  <c r="P88" i="2"/>
  <c r="Z88" i="2" s="1"/>
  <c r="P89" i="2"/>
  <c r="Z89" i="2" s="1"/>
  <c r="T85" i="2"/>
  <c r="T84" i="2"/>
  <c r="T77" i="2"/>
  <c r="T76" i="2"/>
  <c r="T69" i="2"/>
  <c r="T68" i="2"/>
  <c r="T61" i="2"/>
  <c r="T60" i="2"/>
  <c r="T58" i="2"/>
  <c r="T53" i="2"/>
  <c r="T52" i="2"/>
  <c r="N207" i="2"/>
  <c r="K207" i="2"/>
  <c r="J207" i="2"/>
  <c r="B207" i="2"/>
  <c r="AA206" i="2"/>
  <c r="Y206" i="2"/>
  <c r="W206" i="2"/>
  <c r="U206" i="2"/>
  <c r="T206" i="2"/>
  <c r="P206" i="2"/>
  <c r="Z206" i="2" s="1"/>
  <c r="AA205" i="2"/>
  <c r="Y205" i="2"/>
  <c r="W205" i="2"/>
  <c r="U205" i="2"/>
  <c r="T205" i="2"/>
  <c r="P205" i="2"/>
  <c r="Z205" i="2" s="1"/>
  <c r="AA204" i="2"/>
  <c r="Y204" i="2"/>
  <c r="W204" i="2"/>
  <c r="U204" i="2"/>
  <c r="T204" i="2"/>
  <c r="P204" i="2"/>
  <c r="Z204" i="2" s="1"/>
  <c r="AA203" i="2"/>
  <c r="Y203" i="2"/>
  <c r="W203" i="2"/>
  <c r="U203" i="2"/>
  <c r="T203" i="2"/>
  <c r="P203" i="2"/>
  <c r="Z203" i="2" s="1"/>
  <c r="AA202" i="2"/>
  <c r="Y202" i="2"/>
  <c r="W202" i="2"/>
  <c r="U202" i="2"/>
  <c r="T202" i="2"/>
  <c r="AA201" i="2"/>
  <c r="Y201" i="2"/>
  <c r="W201" i="2"/>
  <c r="U201" i="2"/>
  <c r="T201" i="2"/>
  <c r="P201" i="2"/>
  <c r="Z201" i="2" s="1"/>
  <c r="AA200" i="2"/>
  <c r="Y200" i="2"/>
  <c r="W200" i="2"/>
  <c r="U200" i="2"/>
  <c r="T200" i="2"/>
  <c r="P200" i="2"/>
  <c r="Z200" i="2" s="1"/>
  <c r="AA199" i="2"/>
  <c r="Y199" i="2"/>
  <c r="W199" i="2"/>
  <c r="U199" i="2"/>
  <c r="T199" i="2"/>
  <c r="P199" i="2"/>
  <c r="Z199" i="2" s="1"/>
  <c r="AA198" i="2"/>
  <c r="Y198" i="2"/>
  <c r="W198" i="2"/>
  <c r="U198" i="2"/>
  <c r="T198" i="2"/>
  <c r="P198" i="2"/>
  <c r="Z198" i="2" s="1"/>
  <c r="AA197" i="2"/>
  <c r="Y197" i="2"/>
  <c r="W197" i="2"/>
  <c r="U197" i="2"/>
  <c r="T197" i="2"/>
  <c r="P197" i="2"/>
  <c r="Z197" i="2" s="1"/>
  <c r="AA196" i="2"/>
  <c r="Y196" i="2"/>
  <c r="W196" i="2"/>
  <c r="U196" i="2"/>
  <c r="T196" i="2"/>
  <c r="P196" i="2"/>
  <c r="Z196" i="2" s="1"/>
  <c r="AA195" i="2"/>
  <c r="Y195" i="2"/>
  <c r="W195" i="2"/>
  <c r="U195" i="2"/>
  <c r="T195" i="2"/>
  <c r="P195" i="2"/>
  <c r="Z195" i="2" s="1"/>
  <c r="AA194" i="2"/>
  <c r="Y194" i="2"/>
  <c r="W194" i="2"/>
  <c r="U194" i="2"/>
  <c r="T194" i="2"/>
  <c r="AA193" i="2"/>
  <c r="Y193" i="2"/>
  <c r="W193" i="2"/>
  <c r="U193" i="2"/>
  <c r="T193" i="2"/>
  <c r="P193" i="2"/>
  <c r="Z193" i="2" s="1"/>
  <c r="AA192" i="2"/>
  <c r="Y192" i="2"/>
  <c r="W192" i="2"/>
  <c r="U192" i="2"/>
  <c r="T192" i="2"/>
  <c r="P192" i="2"/>
  <c r="Z192" i="2" s="1"/>
  <c r="AA191" i="2"/>
  <c r="Y191" i="2"/>
  <c r="W191" i="2"/>
  <c r="U191" i="2"/>
  <c r="T191" i="2"/>
  <c r="P191" i="2"/>
  <c r="Z191" i="2" s="1"/>
  <c r="AA190" i="2"/>
  <c r="Y190" i="2"/>
  <c r="W190" i="2"/>
  <c r="U190" i="2"/>
  <c r="T190" i="2"/>
  <c r="P190" i="2"/>
  <c r="Z190" i="2" s="1"/>
  <c r="AA189" i="2"/>
  <c r="Y189" i="2"/>
  <c r="W189" i="2"/>
  <c r="U189" i="2"/>
  <c r="T189" i="2"/>
  <c r="P189" i="2"/>
  <c r="Z189" i="2" s="1"/>
  <c r="AA188" i="2"/>
  <c r="Y188" i="2"/>
  <c r="W188" i="2"/>
  <c r="U188" i="2"/>
  <c r="T188" i="2"/>
  <c r="P188" i="2"/>
  <c r="Z188" i="2" s="1"/>
  <c r="AA187" i="2"/>
  <c r="Y187" i="2"/>
  <c r="W187" i="2"/>
  <c r="U187" i="2"/>
  <c r="T187" i="2"/>
  <c r="P187" i="2"/>
  <c r="Z187" i="2" s="1"/>
  <c r="AA186" i="2"/>
  <c r="Y186" i="2"/>
  <c r="W186" i="2"/>
  <c r="U186" i="2"/>
  <c r="T186" i="2"/>
  <c r="AA185" i="2"/>
  <c r="Y185" i="2"/>
  <c r="W185" i="2"/>
  <c r="U185" i="2"/>
  <c r="T185" i="2"/>
  <c r="P185" i="2"/>
  <c r="Z185" i="2" s="1"/>
  <c r="S185" i="2" s="1"/>
  <c r="AA184" i="2"/>
  <c r="Y184" i="2"/>
  <c r="W184" i="2"/>
  <c r="U184" i="2"/>
  <c r="T184" i="2"/>
  <c r="P184" i="2"/>
  <c r="Z184" i="2" s="1"/>
  <c r="AA183" i="2"/>
  <c r="Y183" i="2"/>
  <c r="W183" i="2"/>
  <c r="U183" i="2"/>
  <c r="T183" i="2"/>
  <c r="P183" i="2"/>
  <c r="Z183" i="2" s="1"/>
  <c r="AA182" i="2"/>
  <c r="Y182" i="2"/>
  <c r="W182" i="2"/>
  <c r="U182" i="2"/>
  <c r="T182" i="2"/>
  <c r="P182" i="2"/>
  <c r="Z182" i="2" s="1"/>
  <c r="AA181" i="2"/>
  <c r="Y181" i="2"/>
  <c r="W181" i="2"/>
  <c r="U181" i="2"/>
  <c r="T181" i="2"/>
  <c r="P181" i="2"/>
  <c r="Z181" i="2" s="1"/>
  <c r="AA180" i="2"/>
  <c r="Y180" i="2"/>
  <c r="W180" i="2"/>
  <c r="U180" i="2"/>
  <c r="T180" i="2"/>
  <c r="P180" i="2"/>
  <c r="Z180" i="2" s="1"/>
  <c r="AA179" i="2"/>
  <c r="Y179" i="2"/>
  <c r="W179" i="2"/>
  <c r="U179" i="2"/>
  <c r="T179" i="2"/>
  <c r="P179" i="2"/>
  <c r="Z179" i="2" s="1"/>
  <c r="AA178" i="2"/>
  <c r="Y178" i="2"/>
  <c r="W178" i="2"/>
  <c r="U178" i="2"/>
  <c r="T178" i="2"/>
  <c r="AA177" i="2"/>
  <c r="Y177" i="2"/>
  <c r="W177" i="2"/>
  <c r="U177" i="2"/>
  <c r="T177" i="2"/>
  <c r="P177" i="2"/>
  <c r="Z177" i="2" s="1"/>
  <c r="AA176" i="2"/>
  <c r="Y176" i="2"/>
  <c r="W176" i="2"/>
  <c r="U176" i="2"/>
  <c r="T176" i="2"/>
  <c r="P176" i="2"/>
  <c r="Z176" i="2" s="1"/>
  <c r="AA175" i="2"/>
  <c r="Y175" i="2"/>
  <c r="W175" i="2"/>
  <c r="U175" i="2"/>
  <c r="T175" i="2"/>
  <c r="P175" i="2"/>
  <c r="Z175" i="2" s="1"/>
  <c r="AA174" i="2"/>
  <c r="Y174" i="2"/>
  <c r="W174" i="2"/>
  <c r="U174" i="2"/>
  <c r="T174" i="2"/>
  <c r="P174" i="2"/>
  <c r="Z174" i="2" s="1"/>
  <c r="AA173" i="2"/>
  <c r="Y173" i="2"/>
  <c r="W173" i="2"/>
  <c r="U173" i="2"/>
  <c r="T173" i="2"/>
  <c r="P173" i="2"/>
  <c r="Z173" i="2" s="1"/>
  <c r="AA172" i="2"/>
  <c r="Y172" i="2"/>
  <c r="W172" i="2"/>
  <c r="U172" i="2"/>
  <c r="T172" i="2"/>
  <c r="P172" i="2"/>
  <c r="Z172" i="2" s="1"/>
  <c r="AA171" i="2"/>
  <c r="Y171" i="2"/>
  <c r="W171" i="2"/>
  <c r="U171" i="2"/>
  <c r="T171" i="2"/>
  <c r="AA170" i="2"/>
  <c r="Y170" i="2"/>
  <c r="W170" i="2"/>
  <c r="U170" i="2"/>
  <c r="T170" i="2"/>
  <c r="P170" i="2"/>
  <c r="Z170" i="2" s="1"/>
  <c r="AA169" i="2"/>
  <c r="Y169" i="2"/>
  <c r="W169" i="2"/>
  <c r="U169" i="2"/>
  <c r="T169" i="2"/>
  <c r="P169" i="2"/>
  <c r="Z169" i="2" s="1"/>
  <c r="AA168" i="2"/>
  <c r="Y168" i="2"/>
  <c r="W168" i="2"/>
  <c r="U168" i="2"/>
  <c r="T168" i="2"/>
  <c r="P168" i="2"/>
  <c r="Z168" i="2" s="1"/>
  <c r="AA167" i="2"/>
  <c r="Y167" i="2"/>
  <c r="W167" i="2"/>
  <c r="U167" i="2"/>
  <c r="T167" i="2"/>
  <c r="P167" i="2"/>
  <c r="Z167" i="2" s="1"/>
  <c r="AA166" i="2"/>
  <c r="Y166" i="2"/>
  <c r="W166" i="2"/>
  <c r="U166" i="2"/>
  <c r="T166" i="2"/>
  <c r="P166" i="2"/>
  <c r="Z166" i="2" s="1"/>
  <c r="AA165" i="2"/>
  <c r="Y165" i="2"/>
  <c r="W165" i="2"/>
  <c r="U165" i="2"/>
  <c r="T165" i="2"/>
  <c r="AA164" i="2"/>
  <c r="Y164" i="2"/>
  <c r="W164" i="2"/>
  <c r="U164" i="2"/>
  <c r="T164" i="2"/>
  <c r="AA163" i="2"/>
  <c r="Y163" i="2"/>
  <c r="W163" i="2"/>
  <c r="U163" i="2"/>
  <c r="T163" i="2"/>
  <c r="P163" i="2"/>
  <c r="Z163" i="2" s="1"/>
  <c r="AA162" i="2"/>
  <c r="Y162" i="2"/>
  <c r="W162" i="2"/>
  <c r="U162" i="2"/>
  <c r="T162" i="2"/>
  <c r="P162" i="2"/>
  <c r="Z162" i="2" s="1"/>
  <c r="AA161" i="2"/>
  <c r="Y161" i="2"/>
  <c r="W161" i="2"/>
  <c r="U161" i="2"/>
  <c r="T161" i="2"/>
  <c r="P161" i="2"/>
  <c r="Z161" i="2" s="1"/>
  <c r="AA160" i="2"/>
  <c r="Y160" i="2"/>
  <c r="W160" i="2"/>
  <c r="U160" i="2"/>
  <c r="T160" i="2"/>
  <c r="P160" i="2"/>
  <c r="Z160" i="2" s="1"/>
  <c r="AA159" i="2"/>
  <c r="Y159" i="2"/>
  <c r="W159" i="2"/>
  <c r="U159" i="2"/>
  <c r="T159" i="2"/>
  <c r="P159" i="2"/>
  <c r="Z159" i="2" s="1"/>
  <c r="AA158" i="2"/>
  <c r="Y158" i="2"/>
  <c r="W158" i="2"/>
  <c r="U158" i="2"/>
  <c r="T158" i="2"/>
  <c r="P158" i="2"/>
  <c r="Z158" i="2" s="1"/>
  <c r="AA157" i="2"/>
  <c r="Y157" i="2"/>
  <c r="W157" i="2"/>
  <c r="U157" i="2"/>
  <c r="T157" i="2"/>
  <c r="AA156" i="2"/>
  <c r="Y156" i="2"/>
  <c r="W156" i="2"/>
  <c r="U156" i="2"/>
  <c r="T156" i="2"/>
  <c r="AA155" i="2"/>
  <c r="Y155" i="2"/>
  <c r="W155" i="2"/>
  <c r="U155" i="2"/>
  <c r="T155" i="2"/>
  <c r="P155" i="2"/>
  <c r="Z155" i="2" s="1"/>
  <c r="AA154" i="2"/>
  <c r="Y154" i="2"/>
  <c r="W154" i="2"/>
  <c r="U154" i="2"/>
  <c r="T154" i="2"/>
  <c r="P154" i="2"/>
  <c r="Z154" i="2" s="1"/>
  <c r="S154" i="2" s="1"/>
  <c r="AA153" i="2"/>
  <c r="Y153" i="2"/>
  <c r="W153" i="2"/>
  <c r="U153" i="2"/>
  <c r="T153" i="2"/>
  <c r="P153" i="2"/>
  <c r="Z153" i="2" s="1"/>
  <c r="AA152" i="2"/>
  <c r="Y152" i="2"/>
  <c r="W152" i="2"/>
  <c r="U152" i="2"/>
  <c r="T152" i="2"/>
  <c r="P152" i="2"/>
  <c r="Z152" i="2" s="1"/>
  <c r="AA151" i="2"/>
  <c r="Y151" i="2"/>
  <c r="W151" i="2"/>
  <c r="U151" i="2"/>
  <c r="T151" i="2"/>
  <c r="P151" i="2"/>
  <c r="Z151" i="2" s="1"/>
  <c r="AA150" i="2"/>
  <c r="Y150" i="2"/>
  <c r="W150" i="2"/>
  <c r="U150" i="2"/>
  <c r="T150" i="2"/>
  <c r="AA149" i="2"/>
  <c r="Y149" i="2"/>
  <c r="W149" i="2"/>
  <c r="U149" i="2"/>
  <c r="T149" i="2"/>
  <c r="P149" i="2"/>
  <c r="Z149" i="2" s="1"/>
  <c r="AA148" i="2"/>
  <c r="Y148" i="2"/>
  <c r="W148" i="2"/>
  <c r="U148" i="2"/>
  <c r="T148" i="2"/>
  <c r="AA147" i="2"/>
  <c r="Y147" i="2"/>
  <c r="W147" i="2"/>
  <c r="U147" i="2"/>
  <c r="T147" i="2"/>
  <c r="P147" i="2"/>
  <c r="Z147" i="2" s="1"/>
  <c r="AA146" i="2"/>
  <c r="Y146" i="2"/>
  <c r="W146" i="2"/>
  <c r="U146" i="2"/>
  <c r="T146" i="2"/>
  <c r="AA145" i="2"/>
  <c r="Y145" i="2"/>
  <c r="W145" i="2"/>
  <c r="U145" i="2"/>
  <c r="T145" i="2"/>
  <c r="P145" i="2"/>
  <c r="Z145" i="2" s="1"/>
  <c r="AA144" i="2"/>
  <c r="Y144" i="2"/>
  <c r="W144" i="2"/>
  <c r="U144" i="2"/>
  <c r="T144" i="2"/>
  <c r="P144" i="2"/>
  <c r="Z144" i="2" s="1"/>
  <c r="AA143" i="2"/>
  <c r="Y143" i="2"/>
  <c r="W143" i="2"/>
  <c r="U143" i="2"/>
  <c r="T143" i="2"/>
  <c r="P143" i="2"/>
  <c r="Z143" i="2" s="1"/>
  <c r="AA142" i="2"/>
  <c r="Y142" i="2"/>
  <c r="W142" i="2"/>
  <c r="U142" i="2"/>
  <c r="T142" i="2"/>
  <c r="AA141" i="2"/>
  <c r="Y141" i="2"/>
  <c r="W141" i="2"/>
  <c r="U141" i="2"/>
  <c r="T141" i="2"/>
  <c r="P141" i="2"/>
  <c r="Z141" i="2" s="1"/>
  <c r="AA140" i="2"/>
  <c r="Y140" i="2"/>
  <c r="W140" i="2"/>
  <c r="U140" i="2"/>
  <c r="T140" i="2"/>
  <c r="P140" i="2"/>
  <c r="Z140" i="2" s="1"/>
  <c r="AA139" i="2"/>
  <c r="Y139" i="2"/>
  <c r="W139" i="2"/>
  <c r="U139" i="2"/>
  <c r="T139" i="2"/>
  <c r="P139" i="2"/>
  <c r="Z139" i="2" s="1"/>
  <c r="AA138" i="2"/>
  <c r="Y138" i="2"/>
  <c r="W138" i="2"/>
  <c r="U138" i="2"/>
  <c r="T138" i="2"/>
  <c r="P138" i="2"/>
  <c r="Z138" i="2" s="1"/>
  <c r="AA137" i="2"/>
  <c r="Y137" i="2"/>
  <c r="W137" i="2"/>
  <c r="U137" i="2"/>
  <c r="T137" i="2"/>
  <c r="P137" i="2"/>
  <c r="Z137" i="2" s="1"/>
  <c r="AA136" i="2"/>
  <c r="Y136" i="2"/>
  <c r="W136" i="2"/>
  <c r="U136" i="2"/>
  <c r="T136" i="2"/>
  <c r="P136" i="2"/>
  <c r="Z136" i="2" s="1"/>
  <c r="S136" i="2" s="1"/>
  <c r="AA135" i="2"/>
  <c r="Y135" i="2"/>
  <c r="W135" i="2"/>
  <c r="U135" i="2"/>
  <c r="T135" i="2"/>
  <c r="P135" i="2"/>
  <c r="Z135" i="2" s="1"/>
  <c r="S135" i="2" s="1"/>
  <c r="AA134" i="2"/>
  <c r="Y134" i="2"/>
  <c r="W134" i="2"/>
  <c r="U134" i="2"/>
  <c r="T134" i="2"/>
  <c r="P134" i="2"/>
  <c r="Z134" i="2" s="1"/>
  <c r="S134" i="2" s="1"/>
  <c r="AA133" i="2"/>
  <c r="Y133" i="2"/>
  <c r="W133" i="2"/>
  <c r="U133" i="2"/>
  <c r="T133" i="2"/>
  <c r="AA132" i="2"/>
  <c r="Y132" i="2"/>
  <c r="W132" i="2"/>
  <c r="U132" i="2"/>
  <c r="T132" i="2"/>
  <c r="AA131" i="2"/>
  <c r="Y131" i="2"/>
  <c r="W131" i="2"/>
  <c r="U131" i="2"/>
  <c r="T131" i="2"/>
  <c r="P131" i="2"/>
  <c r="Z131" i="2" s="1"/>
  <c r="AA130" i="2"/>
  <c r="Y130" i="2"/>
  <c r="W130" i="2"/>
  <c r="U130" i="2"/>
  <c r="T130" i="2"/>
  <c r="P130" i="2"/>
  <c r="Z130" i="2" s="1"/>
  <c r="AA129" i="2"/>
  <c r="Y129" i="2"/>
  <c r="W129" i="2"/>
  <c r="U129" i="2"/>
  <c r="T129" i="2"/>
  <c r="P129" i="2"/>
  <c r="Z129" i="2" s="1"/>
  <c r="AA128" i="2"/>
  <c r="Y128" i="2"/>
  <c r="W128" i="2"/>
  <c r="U128" i="2"/>
  <c r="T128" i="2"/>
  <c r="P128" i="2"/>
  <c r="Z128" i="2" s="1"/>
  <c r="AA127" i="2"/>
  <c r="Y127" i="2"/>
  <c r="W127" i="2"/>
  <c r="U127" i="2"/>
  <c r="T127" i="2"/>
  <c r="P127" i="2"/>
  <c r="Z127" i="2" s="1"/>
  <c r="S127" i="2" s="1"/>
  <c r="AA126" i="2"/>
  <c r="Y126" i="2"/>
  <c r="W126" i="2"/>
  <c r="U126" i="2"/>
  <c r="T126" i="2"/>
  <c r="AA125" i="2"/>
  <c r="Y125" i="2"/>
  <c r="W125" i="2"/>
  <c r="U125" i="2"/>
  <c r="T125" i="2"/>
  <c r="AA124" i="2"/>
  <c r="Y124" i="2"/>
  <c r="W124" i="2"/>
  <c r="U124" i="2"/>
  <c r="T124" i="2"/>
  <c r="AA123" i="2"/>
  <c r="Y123" i="2"/>
  <c r="W123" i="2"/>
  <c r="U123" i="2"/>
  <c r="T123" i="2"/>
  <c r="P123" i="2"/>
  <c r="Z123" i="2" s="1"/>
  <c r="AA122" i="2"/>
  <c r="Y122" i="2"/>
  <c r="W122" i="2"/>
  <c r="U122" i="2"/>
  <c r="T122" i="2"/>
  <c r="AA121" i="2"/>
  <c r="Y121" i="2"/>
  <c r="W121" i="2"/>
  <c r="U121" i="2"/>
  <c r="T121" i="2"/>
  <c r="P121" i="2"/>
  <c r="Z121" i="2" s="1"/>
  <c r="AA120" i="2"/>
  <c r="Y120" i="2"/>
  <c r="W120" i="2"/>
  <c r="U120" i="2"/>
  <c r="T120" i="2"/>
  <c r="P120" i="2"/>
  <c r="Z120" i="2" s="1"/>
  <c r="AA119" i="2"/>
  <c r="Y119" i="2"/>
  <c r="W119" i="2"/>
  <c r="U119" i="2"/>
  <c r="T119" i="2"/>
  <c r="P119" i="2"/>
  <c r="Z119" i="2" s="1"/>
  <c r="AA118" i="2"/>
  <c r="Y118" i="2"/>
  <c r="W118" i="2"/>
  <c r="U118" i="2"/>
  <c r="T118" i="2"/>
  <c r="AA117" i="2"/>
  <c r="Y117" i="2"/>
  <c r="W117" i="2"/>
  <c r="U117" i="2"/>
  <c r="T117" i="2"/>
  <c r="AA116" i="2"/>
  <c r="Y116" i="2"/>
  <c r="W116" i="2"/>
  <c r="U116" i="2"/>
  <c r="T116" i="2"/>
  <c r="AA115" i="2"/>
  <c r="Y115" i="2"/>
  <c r="W115" i="2"/>
  <c r="U115" i="2"/>
  <c r="T115" i="2"/>
  <c r="P115" i="2"/>
  <c r="Z115" i="2" s="1"/>
  <c r="AA114" i="2"/>
  <c r="Y114" i="2"/>
  <c r="W114" i="2"/>
  <c r="U114" i="2"/>
  <c r="T114" i="2"/>
  <c r="AA113" i="2"/>
  <c r="Y113" i="2"/>
  <c r="W113" i="2"/>
  <c r="U113" i="2"/>
  <c r="T113" i="2"/>
  <c r="P113" i="2"/>
  <c r="Z113" i="2" s="1"/>
  <c r="AA112" i="2"/>
  <c r="Y112" i="2"/>
  <c r="W112" i="2"/>
  <c r="U112" i="2"/>
  <c r="T112" i="2"/>
  <c r="P112" i="2"/>
  <c r="Z112" i="2" s="1"/>
  <c r="AA111" i="2"/>
  <c r="Y111" i="2"/>
  <c r="W111" i="2"/>
  <c r="U111" i="2"/>
  <c r="T111" i="2"/>
  <c r="P111" i="2"/>
  <c r="Z111" i="2" s="1"/>
  <c r="AA110" i="2"/>
  <c r="Y110" i="2"/>
  <c r="W110" i="2"/>
  <c r="U110" i="2"/>
  <c r="T110" i="2"/>
  <c r="P110" i="2"/>
  <c r="Z110" i="2" s="1"/>
  <c r="AA109" i="2"/>
  <c r="Y109" i="2"/>
  <c r="W109" i="2"/>
  <c r="U109" i="2"/>
  <c r="T109" i="2"/>
  <c r="AA108" i="2"/>
  <c r="Y108" i="2"/>
  <c r="W108" i="2"/>
  <c r="U108" i="2"/>
  <c r="T108" i="2"/>
  <c r="AA107" i="2"/>
  <c r="Y107" i="2"/>
  <c r="W107" i="2"/>
  <c r="U107" i="2"/>
  <c r="T107" i="2"/>
  <c r="P107" i="2"/>
  <c r="Z107" i="2" s="1"/>
  <c r="AA106" i="2"/>
  <c r="Y106" i="2"/>
  <c r="W106" i="2"/>
  <c r="U106" i="2"/>
  <c r="T106" i="2"/>
  <c r="P106" i="2"/>
  <c r="Z106" i="2" s="1"/>
  <c r="AA105" i="2"/>
  <c r="Y105" i="2"/>
  <c r="W105" i="2"/>
  <c r="U105" i="2"/>
  <c r="T105" i="2"/>
  <c r="P105" i="2"/>
  <c r="Z105" i="2" s="1"/>
  <c r="AA104" i="2"/>
  <c r="Y104" i="2"/>
  <c r="W104" i="2"/>
  <c r="U104" i="2"/>
  <c r="T104" i="2"/>
  <c r="P104" i="2"/>
  <c r="Z104" i="2" s="1"/>
  <c r="AA103" i="2"/>
  <c r="Y103" i="2"/>
  <c r="W103" i="2"/>
  <c r="U103" i="2"/>
  <c r="T103" i="2"/>
  <c r="P103" i="2"/>
  <c r="Z103" i="2" s="1"/>
  <c r="AA102" i="2"/>
  <c r="Y102" i="2"/>
  <c r="W102" i="2"/>
  <c r="U102" i="2"/>
  <c r="T102" i="2"/>
  <c r="P102" i="2"/>
  <c r="Z102" i="2" s="1"/>
  <c r="S102" i="2" s="1"/>
  <c r="AA101" i="2"/>
  <c r="Y101" i="2"/>
  <c r="W101" i="2"/>
  <c r="U101" i="2"/>
  <c r="T101" i="2"/>
  <c r="AA100" i="2"/>
  <c r="Y100" i="2"/>
  <c r="W100" i="2"/>
  <c r="U100" i="2"/>
  <c r="T100" i="2"/>
  <c r="AA99" i="2"/>
  <c r="Y99" i="2"/>
  <c r="W99" i="2"/>
  <c r="U99" i="2"/>
  <c r="T99" i="2"/>
  <c r="P99" i="2"/>
  <c r="Z99" i="2" s="1"/>
  <c r="AA98" i="2"/>
  <c r="Y98" i="2"/>
  <c r="W98" i="2"/>
  <c r="U98" i="2"/>
  <c r="T98" i="2"/>
  <c r="P98" i="2"/>
  <c r="Z98" i="2" s="1"/>
  <c r="AA97" i="2"/>
  <c r="Y97" i="2"/>
  <c r="W97" i="2"/>
  <c r="U97" i="2"/>
  <c r="T97" i="2"/>
  <c r="P97" i="2"/>
  <c r="Z97" i="2" s="1"/>
  <c r="AA96" i="2"/>
  <c r="Y96" i="2"/>
  <c r="W96" i="2"/>
  <c r="U96" i="2"/>
  <c r="T96" i="2"/>
  <c r="P96" i="2"/>
  <c r="Z96" i="2" s="1"/>
  <c r="AA95" i="2"/>
  <c r="Y95" i="2"/>
  <c r="W95" i="2"/>
  <c r="U95" i="2"/>
  <c r="T95" i="2"/>
  <c r="P95" i="2"/>
  <c r="Z95" i="2" s="1"/>
  <c r="AA94" i="2"/>
  <c r="Y94" i="2"/>
  <c r="W94" i="2"/>
  <c r="U94" i="2"/>
  <c r="T94" i="2"/>
  <c r="P94" i="2"/>
  <c r="Z94" i="2" s="1"/>
  <c r="AA93" i="2"/>
  <c r="Y93" i="2"/>
  <c r="W93" i="2"/>
  <c r="U93" i="2"/>
  <c r="T93" i="2"/>
  <c r="AA92" i="2"/>
  <c r="Y92" i="2"/>
  <c r="W92" i="2"/>
  <c r="U92" i="2"/>
  <c r="T92" i="2"/>
  <c r="AA91" i="2"/>
  <c r="Y91" i="2"/>
  <c r="W91" i="2"/>
  <c r="U91" i="2"/>
  <c r="T91" i="2"/>
  <c r="P91" i="2"/>
  <c r="Z91" i="2" s="1"/>
  <c r="AA90" i="2"/>
  <c r="Y90" i="2"/>
  <c r="W90" i="2"/>
  <c r="U90" i="2"/>
  <c r="T90" i="2"/>
  <c r="P90" i="2"/>
  <c r="Z90" i="2" s="1"/>
  <c r="AA89" i="2"/>
  <c r="Y89" i="2"/>
  <c r="W89" i="2"/>
  <c r="U89" i="2"/>
  <c r="T89" i="2"/>
  <c r="AA88" i="2"/>
  <c r="Y88" i="2"/>
  <c r="W88" i="2"/>
  <c r="U88" i="2"/>
  <c r="T88" i="2"/>
  <c r="AA87" i="2"/>
  <c r="Y87" i="2"/>
  <c r="W87" i="2"/>
  <c r="U87" i="2"/>
  <c r="T87" i="2"/>
  <c r="AA86" i="2"/>
  <c r="Y86" i="2"/>
  <c r="W86" i="2"/>
  <c r="U86" i="2"/>
  <c r="T86" i="2"/>
  <c r="AA85" i="2"/>
  <c r="Y85" i="2"/>
  <c r="W85" i="2"/>
  <c r="U85" i="2"/>
  <c r="AA84" i="2"/>
  <c r="Y84" i="2"/>
  <c r="W84" i="2"/>
  <c r="U84" i="2"/>
  <c r="AA83" i="2"/>
  <c r="Y83" i="2"/>
  <c r="W83" i="2"/>
  <c r="U83" i="2"/>
  <c r="T83" i="2"/>
  <c r="AA82" i="2"/>
  <c r="Y82" i="2"/>
  <c r="W82" i="2"/>
  <c r="U82" i="2"/>
  <c r="T82" i="2"/>
  <c r="AA81" i="2"/>
  <c r="Y81" i="2"/>
  <c r="W81" i="2"/>
  <c r="U81" i="2"/>
  <c r="T81" i="2"/>
  <c r="AA80" i="2"/>
  <c r="Y80" i="2"/>
  <c r="W80" i="2"/>
  <c r="U80" i="2"/>
  <c r="T80" i="2"/>
  <c r="AA79" i="2"/>
  <c r="Y79" i="2"/>
  <c r="W79" i="2"/>
  <c r="U79" i="2"/>
  <c r="T79" i="2"/>
  <c r="AA78" i="2"/>
  <c r="Y78" i="2"/>
  <c r="W78" i="2"/>
  <c r="U78" i="2"/>
  <c r="T78" i="2"/>
  <c r="AA77" i="2"/>
  <c r="Y77" i="2"/>
  <c r="W77" i="2"/>
  <c r="U77" i="2"/>
  <c r="AA76" i="2"/>
  <c r="Y76" i="2"/>
  <c r="W76" i="2"/>
  <c r="U76" i="2"/>
  <c r="AA75" i="2"/>
  <c r="Y75" i="2"/>
  <c r="W75" i="2"/>
  <c r="U75" i="2"/>
  <c r="T75" i="2"/>
  <c r="AA74" i="2"/>
  <c r="Y74" i="2"/>
  <c r="W74" i="2"/>
  <c r="U74" i="2"/>
  <c r="T74" i="2"/>
  <c r="AA73" i="2"/>
  <c r="Y73" i="2"/>
  <c r="W73" i="2"/>
  <c r="U73" i="2"/>
  <c r="T73" i="2"/>
  <c r="AA72" i="2"/>
  <c r="Y72" i="2"/>
  <c r="W72" i="2"/>
  <c r="U72" i="2"/>
  <c r="T72" i="2"/>
  <c r="AA71" i="2"/>
  <c r="Y71" i="2"/>
  <c r="W71" i="2"/>
  <c r="U71" i="2"/>
  <c r="T71" i="2"/>
  <c r="AA70" i="2"/>
  <c r="Y70" i="2"/>
  <c r="W70" i="2"/>
  <c r="U70" i="2"/>
  <c r="T70" i="2"/>
  <c r="AA69" i="2"/>
  <c r="Y69" i="2"/>
  <c r="W69" i="2"/>
  <c r="U69" i="2"/>
  <c r="AA68" i="2"/>
  <c r="Y68" i="2"/>
  <c r="W68" i="2"/>
  <c r="U68" i="2"/>
  <c r="AA67" i="2"/>
  <c r="Y67" i="2"/>
  <c r="W67" i="2"/>
  <c r="U67" i="2"/>
  <c r="T67" i="2"/>
  <c r="AA66" i="2"/>
  <c r="Y66" i="2"/>
  <c r="W66" i="2"/>
  <c r="U66" i="2"/>
  <c r="T66" i="2"/>
  <c r="AA65" i="2"/>
  <c r="Y65" i="2"/>
  <c r="W65" i="2"/>
  <c r="U65" i="2"/>
  <c r="T65" i="2"/>
  <c r="AA64" i="2"/>
  <c r="Y64" i="2"/>
  <c r="W64" i="2"/>
  <c r="U64" i="2"/>
  <c r="T64" i="2"/>
  <c r="AA63" i="2"/>
  <c r="Y63" i="2"/>
  <c r="W63" i="2"/>
  <c r="U63" i="2"/>
  <c r="T63" i="2"/>
  <c r="AA62" i="2"/>
  <c r="Y62" i="2"/>
  <c r="W62" i="2"/>
  <c r="U62" i="2"/>
  <c r="T62" i="2"/>
  <c r="AA61" i="2"/>
  <c r="Y61" i="2"/>
  <c r="W61" i="2"/>
  <c r="U61" i="2"/>
  <c r="AA60" i="2"/>
  <c r="Y60" i="2"/>
  <c r="W60" i="2"/>
  <c r="U60" i="2"/>
  <c r="AA59" i="2"/>
  <c r="Y59" i="2"/>
  <c r="W59" i="2"/>
  <c r="U59" i="2"/>
  <c r="T59" i="2"/>
  <c r="AA58" i="2"/>
  <c r="Y58" i="2"/>
  <c r="W58" i="2"/>
  <c r="U58" i="2"/>
  <c r="AA57" i="2"/>
  <c r="Y57" i="2"/>
  <c r="W57" i="2"/>
  <c r="U57" i="2"/>
  <c r="T57" i="2"/>
  <c r="AA56" i="2"/>
  <c r="Y56" i="2"/>
  <c r="W56" i="2"/>
  <c r="U56" i="2"/>
  <c r="T56" i="2"/>
  <c r="AA55" i="2"/>
  <c r="Y55" i="2"/>
  <c r="W55" i="2"/>
  <c r="U55" i="2"/>
  <c r="T55" i="2"/>
  <c r="AA54" i="2"/>
  <c r="Y54" i="2"/>
  <c r="W54" i="2"/>
  <c r="U54" i="2"/>
  <c r="T54" i="2"/>
  <c r="AA53" i="2"/>
  <c r="Y53" i="2"/>
  <c r="W53" i="2"/>
  <c r="U53" i="2"/>
  <c r="AA52" i="2"/>
  <c r="Y52" i="2"/>
  <c r="W52" i="2"/>
  <c r="U52" i="2"/>
  <c r="AA51" i="2"/>
  <c r="Y51" i="2"/>
  <c r="W51" i="2"/>
  <c r="U51" i="2"/>
  <c r="T51" i="2"/>
  <c r="AA25" i="2"/>
  <c r="Y25" i="2"/>
  <c r="W25" i="2"/>
  <c r="U25" i="2"/>
  <c r="T25" i="2"/>
  <c r="P25" i="2"/>
  <c r="Z25" i="2" s="1"/>
  <c r="AA21" i="2"/>
  <c r="Y21" i="2"/>
  <c r="W21" i="2"/>
  <c r="U21" i="2"/>
  <c r="T21" i="2"/>
  <c r="P21" i="2"/>
  <c r="Z21" i="2" s="1"/>
  <c r="AA47" i="2"/>
  <c r="Y47" i="2"/>
  <c r="W47" i="2"/>
  <c r="U47" i="2"/>
  <c r="T47" i="2"/>
  <c r="P47" i="2"/>
  <c r="Z47" i="2" s="1"/>
  <c r="AA41" i="2"/>
  <c r="Y41" i="2"/>
  <c r="W41" i="2"/>
  <c r="U41" i="2"/>
  <c r="T41" i="2"/>
  <c r="P41" i="2"/>
  <c r="Z41" i="2" s="1"/>
  <c r="AA38" i="2"/>
  <c r="Y38" i="2"/>
  <c r="W38" i="2"/>
  <c r="U38" i="2"/>
  <c r="T38" i="2"/>
  <c r="P38" i="2"/>
  <c r="Z38" i="2" s="1"/>
  <c r="AA13" i="2"/>
  <c r="Y13" i="2"/>
  <c r="W13" i="2"/>
  <c r="U13" i="2"/>
  <c r="T13" i="2"/>
  <c r="AA32" i="2"/>
  <c r="Y32" i="2"/>
  <c r="W32" i="2"/>
  <c r="U32" i="2"/>
  <c r="T32" i="2"/>
  <c r="AA30" i="2"/>
  <c r="Y30" i="2"/>
  <c r="W30" i="2"/>
  <c r="U30" i="2"/>
  <c r="T30" i="2"/>
  <c r="AA28" i="2"/>
  <c r="Y28" i="2"/>
  <c r="W28" i="2"/>
  <c r="U28" i="2"/>
  <c r="T28" i="2"/>
  <c r="AA23" i="2"/>
  <c r="Y23" i="2"/>
  <c r="W23" i="2"/>
  <c r="U23" i="2"/>
  <c r="T23" i="2"/>
  <c r="AA20" i="2"/>
  <c r="Y20" i="2"/>
  <c r="W20" i="2"/>
  <c r="U20" i="2"/>
  <c r="T20" i="2"/>
  <c r="AA16" i="2"/>
  <c r="Y16" i="2"/>
  <c r="W16" i="2"/>
  <c r="U16" i="2"/>
  <c r="T16" i="2"/>
  <c r="AA24" i="2"/>
  <c r="Y24" i="2"/>
  <c r="W24" i="2"/>
  <c r="U24" i="2"/>
  <c r="T24" i="2"/>
  <c r="AA18" i="2"/>
  <c r="Y18" i="2"/>
  <c r="W18" i="2"/>
  <c r="U18" i="2"/>
  <c r="T18" i="2"/>
  <c r="AA17" i="2"/>
  <c r="Y17" i="2"/>
  <c r="W17" i="2"/>
  <c r="U17" i="2"/>
  <c r="T17" i="2"/>
  <c r="AA12" i="2"/>
  <c r="Y12" i="2"/>
  <c r="W12" i="2"/>
  <c r="U12" i="2"/>
  <c r="T12" i="2"/>
  <c r="AA40" i="2"/>
  <c r="Y40" i="2"/>
  <c r="W40" i="2"/>
  <c r="U40" i="2"/>
  <c r="T40" i="2"/>
  <c r="AA8" i="2"/>
  <c r="Y8" i="2"/>
  <c r="W8" i="2"/>
  <c r="U8" i="2"/>
  <c r="T8" i="2"/>
  <c r="L6" i="2"/>
  <c r="K6" i="2"/>
  <c r="J6" i="2"/>
  <c r="I6" i="2"/>
  <c r="L210" i="2"/>
  <c r="I207" i="2"/>
  <c r="G225" i="2"/>
  <c r="L229" i="2"/>
  <c r="H233" i="2"/>
  <c r="G233" i="2"/>
  <c r="H225" i="2"/>
  <c r="G231" i="2"/>
  <c r="L235" i="2"/>
  <c r="J223" i="2"/>
  <c r="H229" i="2"/>
  <c r="L225" i="2"/>
  <c r="J225" i="2"/>
  <c r="G227" i="2"/>
  <c r="H231" i="2"/>
  <c r="L223" i="2"/>
  <c r="G223" i="2"/>
  <c r="G235" i="2"/>
  <c r="L233" i="2"/>
  <c r="L231" i="2"/>
  <c r="H235" i="2"/>
  <c r="G229" i="2"/>
  <c r="L227" i="2"/>
  <c r="H223" i="2"/>
  <c r="G218" i="2"/>
  <c r="G220" i="2"/>
  <c r="L220" i="2"/>
  <c r="J224" i="2"/>
  <c r="G222" i="2"/>
  <c r="L230" i="2"/>
  <c r="G214" i="2"/>
  <c r="G224" i="2"/>
  <c r="L217" i="2"/>
  <c r="L216" i="2"/>
  <c r="H218" i="2"/>
  <c r="H221" i="2"/>
  <c r="H228" i="2"/>
  <c r="J218" i="2"/>
  <c r="G236" i="2"/>
  <c r="G228" i="2"/>
  <c r="H232" i="2"/>
  <c r="H219" i="2"/>
  <c r="G213" i="2"/>
  <c r="L219" i="2"/>
  <c r="L234" i="2"/>
  <c r="J222" i="2"/>
  <c r="H214" i="2"/>
  <c r="P36" i="2"/>
  <c r="Z36" i="2" s="1"/>
  <c r="P39" i="2"/>
  <c r="Z39" i="2" s="1"/>
  <c r="S39" i="2" s="1"/>
  <c r="P43" i="2"/>
  <c r="Z43" i="2" s="1"/>
  <c r="P24" i="2"/>
  <c r="Z24" i="2" s="1"/>
  <c r="P32" i="2"/>
  <c r="Z32" i="2" s="1"/>
  <c r="P12" i="2"/>
  <c r="Z12" i="2" s="1"/>
  <c r="P17" i="2"/>
  <c r="Z17" i="2" s="1"/>
  <c r="P35" i="2"/>
  <c r="Z35" i="2" s="1"/>
  <c r="S35" i="2" s="1"/>
  <c r="P26" i="2"/>
  <c r="Z26" i="2" s="1"/>
  <c r="P31" i="2"/>
  <c r="Z31" i="2" s="1"/>
  <c r="G232" i="2"/>
  <c r="J219" i="2"/>
  <c r="J220" i="2"/>
  <c r="J215" i="2"/>
  <c r="G219" i="2"/>
  <c r="G226" i="2"/>
  <c r="L236" i="2"/>
  <c r="G216" i="2"/>
  <c r="J214" i="2"/>
  <c r="L218" i="2"/>
  <c r="G221" i="2"/>
  <c r="H217" i="2"/>
  <c r="H226" i="2"/>
  <c r="H234" i="2"/>
  <c r="J213" i="2"/>
  <c r="P50" i="2"/>
  <c r="Z50" i="2" s="1"/>
  <c r="P22" i="2"/>
  <c r="Z22" i="2" s="1"/>
  <c r="P11" i="2"/>
  <c r="Z11" i="2" s="1"/>
  <c r="G215" i="2"/>
  <c r="L228" i="2"/>
  <c r="J216" i="2"/>
  <c r="J217" i="2"/>
  <c r="L222" i="2"/>
  <c r="G217" i="2"/>
  <c r="L221" i="2"/>
  <c r="G234" i="2"/>
  <c r="J221" i="2"/>
  <c r="L224" i="2"/>
  <c r="L226" i="2"/>
  <c r="L232" i="2"/>
  <c r="L215" i="2"/>
  <c r="L214" i="2"/>
  <c r="G230" i="2"/>
  <c r="J226" i="2"/>
  <c r="H230" i="2"/>
  <c r="H215" i="2"/>
  <c r="P40" i="2"/>
  <c r="Z40" i="2" s="1"/>
  <c r="P46" i="2"/>
  <c r="Z46" i="2" s="1"/>
  <c r="P28" i="2"/>
  <c r="Z28" i="2" s="1"/>
  <c r="P18" i="2"/>
  <c r="Z18" i="2" s="1"/>
  <c r="P30" i="2"/>
  <c r="Z30" i="2" s="1"/>
  <c r="P29" i="2"/>
  <c r="Z29" i="2" s="1"/>
  <c r="P19" i="2"/>
  <c r="Z19" i="2" s="1"/>
  <c r="G207" i="2"/>
  <c r="P13" i="2"/>
  <c r="Z13" i="2" s="1"/>
  <c r="L213" i="2"/>
  <c r="P42" i="2"/>
  <c r="Z42" i="2" s="1"/>
  <c r="S42" i="2" s="1"/>
  <c r="H213" i="2" l="1"/>
  <c r="H227" i="2"/>
  <c r="S101" i="2"/>
  <c r="S132" i="2"/>
  <c r="S166" i="2"/>
  <c r="S192" i="2"/>
  <c r="S51" i="2"/>
  <c r="S168" i="2"/>
  <c r="S162" i="2"/>
  <c r="S112" i="2"/>
  <c r="S133" i="2"/>
  <c r="S183" i="2"/>
  <c r="S146" i="2"/>
  <c r="S64" i="2"/>
  <c r="S137" i="2"/>
  <c r="S67" i="2"/>
  <c r="S110" i="2"/>
  <c r="S182" i="2"/>
  <c r="S81" i="2"/>
  <c r="S77" i="2"/>
  <c r="S150" i="2"/>
  <c r="S165" i="2"/>
  <c r="S177" i="2"/>
  <c r="S197" i="2"/>
  <c r="S75" i="2"/>
  <c r="S184" i="2"/>
  <c r="S38" i="2"/>
  <c r="S72" i="2"/>
  <c r="S176" i="2"/>
  <c r="S196" i="2"/>
  <c r="S88" i="2"/>
  <c r="S80" i="2"/>
  <c r="S32" i="2"/>
  <c r="S106" i="2"/>
  <c r="S138" i="2"/>
  <c r="S151" i="2"/>
  <c r="S180" i="2"/>
  <c r="S191" i="2"/>
  <c r="S87" i="2"/>
  <c r="S148" i="2"/>
  <c r="S194" i="2"/>
  <c r="S37" i="2"/>
  <c r="S55" i="2"/>
  <c r="S62" i="2"/>
  <c r="S163" i="2"/>
  <c r="S172" i="2"/>
  <c r="S178" i="2"/>
  <c r="S65" i="2"/>
  <c r="S92" i="2"/>
  <c r="S108" i="2"/>
  <c r="S114" i="2"/>
  <c r="S118" i="2"/>
  <c r="S91" i="2"/>
  <c r="S99" i="2"/>
  <c r="S131" i="2"/>
  <c r="S173" i="2"/>
  <c r="S179" i="2"/>
  <c r="S190" i="2"/>
  <c r="S198" i="2"/>
  <c r="S205" i="2"/>
  <c r="S53" i="2"/>
  <c r="S84" i="2"/>
  <c r="S125" i="2"/>
  <c r="S156" i="2"/>
  <c r="S49" i="2"/>
  <c r="S170" i="2"/>
  <c r="S193" i="2"/>
  <c r="S57" i="2"/>
  <c r="S36" i="2"/>
  <c r="S94" i="2"/>
  <c r="S167" i="2"/>
  <c r="S175" i="2"/>
  <c r="S181" i="2"/>
  <c r="S199" i="2"/>
  <c r="S60" i="2"/>
  <c r="S52" i="2"/>
  <c r="S66" i="2"/>
  <c r="S74" i="2"/>
  <c r="S86" i="2"/>
  <c r="S45" i="2"/>
  <c r="S105" i="2"/>
  <c r="S78" i="2"/>
  <c r="S90" i="2"/>
  <c r="S98" i="2"/>
  <c r="S123" i="2"/>
  <c r="S130" i="2"/>
  <c r="S147" i="2"/>
  <c r="S155" i="2"/>
  <c r="S157" i="2"/>
  <c r="S68" i="2"/>
  <c r="S44" i="2"/>
  <c r="S47" i="2"/>
  <c r="S56" i="2"/>
  <c r="S63" i="2"/>
  <c r="S69" i="2"/>
  <c r="S73" i="2"/>
  <c r="S96" i="2"/>
  <c r="S103" i="2"/>
  <c r="S126" i="2"/>
  <c r="S152" i="2"/>
  <c r="S164" i="2"/>
  <c r="S169" i="2"/>
  <c r="S201" i="2"/>
  <c r="S61" i="2"/>
  <c r="S71" i="2"/>
  <c r="S59" i="2"/>
  <c r="S54" i="2"/>
  <c r="S82" i="2"/>
  <c r="S117" i="2"/>
  <c r="S46" i="2"/>
  <c r="S11" i="2"/>
  <c r="S41" i="2"/>
  <c r="S95" i="2"/>
  <c r="S104" i="2"/>
  <c r="S122" i="2"/>
  <c r="S124" i="2"/>
  <c r="S129" i="2"/>
  <c r="S143" i="2"/>
  <c r="S187" i="2"/>
  <c r="S204" i="2"/>
  <c r="S206" i="2"/>
  <c r="S85" i="2"/>
  <c r="S43" i="2"/>
  <c r="S50" i="2"/>
  <c r="V210" i="2"/>
  <c r="P217" i="2" s="1"/>
  <c r="U210" i="2"/>
  <c r="O217" i="2" s="1"/>
  <c r="S113" i="2"/>
  <c r="S34" i="2"/>
  <c r="S79" i="2"/>
  <c r="S93" i="2"/>
  <c r="S116" i="2"/>
  <c r="S141" i="2"/>
  <c r="S174" i="2"/>
  <c r="S195" i="2"/>
  <c r="S200" i="2"/>
  <c r="S160" i="2"/>
  <c r="S119" i="2"/>
  <c r="S40" i="2"/>
  <c r="S97" i="2"/>
  <c r="S140" i="2"/>
  <c r="S145" i="2"/>
  <c r="S149" i="2"/>
  <c r="S158" i="2"/>
  <c r="S189" i="2"/>
  <c r="S203" i="2"/>
  <c r="S58" i="2"/>
  <c r="S159" i="2"/>
  <c r="S28" i="2"/>
  <c r="S24" i="2"/>
  <c r="S107" i="2"/>
  <c r="S111" i="2"/>
  <c r="S115" i="2"/>
  <c r="S144" i="2"/>
  <c r="S153" i="2"/>
  <c r="S188" i="2"/>
  <c r="S89" i="2"/>
  <c r="S202" i="2"/>
  <c r="S120" i="2"/>
  <c r="S83" i="2"/>
  <c r="S139" i="2"/>
  <c r="S171" i="2"/>
  <c r="S70" i="2"/>
  <c r="S109" i="2"/>
  <c r="S121" i="2"/>
  <c r="S128" i="2"/>
  <c r="S142" i="2"/>
  <c r="S161" i="2"/>
  <c r="S186" i="2"/>
  <c r="S33" i="2"/>
  <c r="Y207" i="2"/>
  <c r="S21" i="2"/>
  <c r="S17" i="2"/>
  <c r="W207" i="2"/>
  <c r="O214" i="2" s="1"/>
  <c r="S14" i="2"/>
  <c r="S25" i="2"/>
  <c r="S12" i="2"/>
  <c r="S29" i="2"/>
  <c r="AA207" i="2"/>
  <c r="S16" i="2"/>
  <c r="S27" i="2"/>
  <c r="S20" i="2"/>
  <c r="S15" i="2"/>
  <c r="S23" i="2"/>
  <c r="H210" i="2"/>
  <c r="X208" i="2"/>
  <c r="P215" i="2" s="1"/>
  <c r="J237" i="2"/>
  <c r="S31" i="2"/>
  <c r="W208" i="2"/>
  <c r="O215" i="2" s="1"/>
  <c r="S9" i="2"/>
  <c r="V209" i="2"/>
  <c r="P216" i="2" s="1"/>
  <c r="H222" i="2"/>
  <c r="L237" i="2"/>
  <c r="S30" i="2"/>
  <c r="H224" i="2"/>
  <c r="H220" i="2"/>
  <c r="G237" i="2"/>
  <c r="H216" i="2"/>
  <c r="S22" i="2"/>
  <c r="S8" i="2"/>
  <c r="S18" i="2"/>
  <c r="S13" i="2"/>
  <c r="S26" i="2"/>
  <c r="S19" i="2"/>
  <c r="S10" i="2"/>
  <c r="U209" i="2"/>
  <c r="O216" i="2" s="1"/>
  <c r="X207" i="2"/>
  <c r="P214" i="2" s="1"/>
  <c r="H237" i="2" l="1"/>
  <c r="P7" i="2"/>
  <c r="H207" i="2"/>
  <c r="Z7" i="2" l="1"/>
  <c r="P210" i="2"/>
  <c r="S7" i="2" l="1"/>
  <c r="Z207" i="2"/>
  <c r="P20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Vidar</author>
  </authors>
  <commentList>
    <comment ref="O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JKA Norway: 
I denne kolonnen føres de utøverene som skal betale kr 0. Det er for familer med mer enn 2 medlemmer. De to første i familien betaler full pris og føres i de  kolonnene under junior eller senior og 3 eller 4 dager. 
Det 3. familiemedlemmet og mer er gratis på Gasshuku. Det er det familiemedlemmet  som skal betale minst påmeldingsavgift som slipper å betale. For dette familemedlemmer føres tallet "0" i kolonnen under junior eller senior og 3 eller 4 dager.
I tillegg vil klubbens respektive hovedinstruktør slippe å betale. I kolonnen føres "HI". </t>
        </r>
      </text>
    </comment>
  </commentList>
</comments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<sst xmlns="http://schemas.openxmlformats.org/spreadsheetml/2006/main" count="237" uniqueCount="95">
  <si>
    <t xml:space="preserve">Copyright for hele regnearket er: </t>
  </si>
  <si>
    <t>Vidar Svendsen
vidar@bjorgvinkarate.no</t>
  </si>
  <si>
    <r>
      <rPr>
        <u/>
        <sz val="10"/>
        <rFont val="Arial"/>
        <family val="2"/>
      </rPr>
      <t>JKA</t>
    </r>
    <r>
      <rPr>
        <sz val="10"/>
        <rFont val="Arial"/>
        <family val="2"/>
      </rPr>
      <t xml:space="preserve"> påmeldingsoversikt Rev</t>
    </r>
    <r>
      <rPr>
        <u/>
        <sz val="10"/>
        <rFont val="Arial"/>
        <family val="2"/>
      </rPr>
      <t>16_1</t>
    </r>
    <r>
      <rPr>
        <sz val="10"/>
        <rFont val="Arial"/>
        <family val="2"/>
      </rPr>
      <t xml:space="preserve"> datert 21.09.2016</t>
    </r>
  </si>
  <si>
    <t>KONSTANTER</t>
  </si>
  <si>
    <t>VARIABLE</t>
  </si>
  <si>
    <t>Endring av tekst eller verdier med BLÅ skrift vil påvirke alle regneark</t>
  </si>
  <si>
    <t>Overskrift:</t>
  </si>
  <si>
    <t>Trening Junior</t>
  </si>
  <si>
    <t>3 dager</t>
  </si>
  <si>
    <t>Junior</t>
  </si>
  <si>
    <t>4 dager</t>
  </si>
  <si>
    <t>Trening Senior</t>
  </si>
  <si>
    <t>Senior</t>
  </si>
  <si>
    <t>Avgift BANKETT</t>
  </si>
  <si>
    <t>X</t>
  </si>
  <si>
    <t>Nåværende Grad:</t>
  </si>
  <si>
    <t>0.Kyu</t>
  </si>
  <si>
    <t>1.Dan</t>
  </si>
  <si>
    <t>1.Kyu</t>
  </si>
  <si>
    <t>2.Dan</t>
  </si>
  <si>
    <t>2.Kyu</t>
  </si>
  <si>
    <t>3.Dan</t>
  </si>
  <si>
    <t>3.Kyu</t>
  </si>
  <si>
    <t>4.Dan</t>
  </si>
  <si>
    <t>4.Kyu</t>
  </si>
  <si>
    <t>5.Dan</t>
  </si>
  <si>
    <t>5.Kyu</t>
  </si>
  <si>
    <t>6.Dan</t>
  </si>
  <si>
    <t>6.Kyu</t>
  </si>
  <si>
    <t>7.Dan</t>
  </si>
  <si>
    <t>7.Kyu</t>
  </si>
  <si>
    <t>8.Kyu</t>
  </si>
  <si>
    <t>9.Kyu</t>
  </si>
  <si>
    <t>Graderingsavgift for..:</t>
  </si>
  <si>
    <t>Re-test til 1.Dan</t>
  </si>
  <si>
    <t>Re-test til 2.Dan</t>
  </si>
  <si>
    <t>Re-test til 3.Dan</t>
  </si>
  <si>
    <t>Re-test til 4.Dan</t>
  </si>
  <si>
    <t>Re-test til 5.Dan</t>
  </si>
  <si>
    <t>Re-test til 6.Dan</t>
  </si>
  <si>
    <t>Re-test til 7.Dan</t>
  </si>
  <si>
    <t>Kolonne G: Om en skal graderes:</t>
  </si>
  <si>
    <t>Hovedinstruktør:</t>
  </si>
  <si>
    <t>HI</t>
  </si>
  <si>
    <t>For 3. familiemedlem og mer…:</t>
  </si>
  <si>
    <t>Alder:</t>
  </si>
  <si>
    <t xml:space="preserve">Klubb: </t>
  </si>
  <si>
    <t>Klubb</t>
  </si>
  <si>
    <t xml:space="preserve">Skal </t>
  </si>
  <si>
    <t xml:space="preserve">Nåværende </t>
  </si>
  <si>
    <t>Graderingsbeløp 
blir automatisk 
fylt inn.</t>
  </si>
  <si>
    <t>Kun
Bankett</t>
  </si>
  <si>
    <t>Bankett</t>
  </si>
  <si>
    <t>Kolonnen brukes for de 
som trener gratis</t>
  </si>
  <si>
    <t>graderes</t>
  </si>
  <si>
    <t>Grad</t>
  </si>
  <si>
    <t>Påmeldings-</t>
  </si>
  <si>
    <t>"HI" for Hovedinstruktør</t>
  </si>
  <si>
    <t>SUM</t>
  </si>
  <si>
    <t>Navn</t>
  </si>
  <si>
    <t>Kjønn</t>
  </si>
  <si>
    <t>Treningsavgift</t>
  </si>
  <si>
    <t>avgift</t>
  </si>
  <si>
    <t xml:space="preserve">tallet "0" for </t>
  </si>
  <si>
    <t>Nr.</t>
  </si>
  <si>
    <t>Etternavn</t>
  </si>
  <si>
    <t>Fornavn</t>
  </si>
  <si>
    <t>Alder</t>
  </si>
  <si>
    <t>K/M</t>
  </si>
  <si>
    <t>Ja = X</t>
  </si>
  <si>
    <t>Kyu / Dan</t>
  </si>
  <si>
    <t xml:space="preserve">3. familiemedlem og mer </t>
  </si>
  <si>
    <t>Antall "FEIL":</t>
  </si>
  <si>
    <t>M=</t>
  </si>
  <si>
    <t>Antall gratis familiemedlem:</t>
  </si>
  <si>
    <t>K=</t>
  </si>
  <si>
    <t>Antall gratis Hovedinstruktører:</t>
  </si>
  <si>
    <t>Ant. &gt;=25år</t>
  </si>
  <si>
    <t>Sum graderingsavgift:</t>
  </si>
  <si>
    <t>Sum treningsavgift:</t>
  </si>
  <si>
    <t>Sum totale innbetalinger:</t>
  </si>
  <si>
    <t>Ant. &lt;25år</t>
  </si>
  <si>
    <t>Ant. påmeldte
i hver grad</t>
  </si>
  <si>
    <t>Ant. som skal
gradere seg fra…</t>
  </si>
  <si>
    <t>Ant. Juniorer som skal
trene</t>
  </si>
  <si>
    <t>Ant. Seniorer som skal
trene</t>
  </si>
  <si>
    <t>Antall deltakere:</t>
  </si>
  <si>
    <t>Trening</t>
  </si>
  <si>
    <t>Gradering</t>
  </si>
  <si>
    <t>Menn:</t>
  </si>
  <si>
    <t>Kvinner:</t>
  </si>
  <si>
    <t>Over 25 år:</t>
  </si>
  <si>
    <t>Under 25 år:</t>
  </si>
  <si>
    <t xml:space="preserve"> </t>
  </si>
  <si>
    <r>
      <t xml:space="preserve">INNBETALINGSSKJEMA / SAMLET PÅMELDING - </t>
    </r>
    <r>
      <rPr>
        <sz val="14"/>
        <color rgb="FF0033CC"/>
        <rFont val="Arial"/>
        <family val="2"/>
      </rPr>
      <t>HØSTGASSHUKU</t>
    </r>
    <r>
      <rPr>
        <b/>
        <sz val="14"/>
        <color rgb="FF0033CC"/>
        <rFont val="Arial"/>
        <family val="2"/>
      </rPr>
      <t xml:space="preserve"> 2025</t>
    </r>
    <r>
      <rPr>
        <sz val="14"/>
        <color rgb="FF0033CC"/>
        <rFont val="Arial"/>
        <family val="2"/>
      </rPr>
      <t xml:space="preserve"> I</t>
    </r>
    <r>
      <rPr>
        <b/>
        <sz val="14"/>
        <color rgb="FF0033CC"/>
        <rFont val="Arial"/>
        <family val="2"/>
      </rPr>
      <t xml:space="preserve"> </t>
    </r>
    <r>
      <rPr>
        <sz val="14"/>
        <color rgb="FF0033CC"/>
        <rFont val="Arial"/>
        <family val="2"/>
      </rPr>
      <t>BERGEN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</si>
</sst>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;&quot;kr&quot;\ \-#,##0"/>
  </numFmts>
  <fonts count="42" x14ac:knownFonts="1">
    <font>
      <sz val="10"/>
      <name val="Arial"/>
    </font>
    <font>
      <sz val="10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color rgb="FF0033CC"/>
      <name val="Arial"/>
      <family val="2"/>
    </font>
    <font>
      <b/>
      <sz val="11"/>
      <color rgb="FF0033CC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CC"/>
      <name val="Arial"/>
      <family val="2"/>
    </font>
    <font>
      <b/>
      <sz val="11"/>
      <color rgb="FFFF0000"/>
      <name val="Arial"/>
      <family val="2"/>
    </font>
    <font>
      <b/>
      <sz val="14"/>
      <color rgb="FF0033CC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  <family val="2"/>
    </font>
    <font>
      <sz val="20"/>
      <color rgb="FFFF0000"/>
      <name val="Arial"/>
      <family val="2"/>
    </font>
    <font>
      <b/>
      <u/>
      <sz val="20"/>
      <color rgb="FFFF0000"/>
      <name val="Arial"/>
      <family val="2"/>
    </font>
    <font>
      <u/>
      <sz val="20"/>
      <color rgb="FFFF0000"/>
      <name val="Arial"/>
      <family val="2"/>
    </font>
    <font>
      <b/>
      <sz val="16"/>
      <name val="Arial"/>
      <family val="2"/>
    </font>
    <font>
      <sz val="14"/>
      <color rgb="FF0033CC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5" fillId="0" borderId="2" applyNumberFormat="0" applyFill="0" applyAlignment="0" applyProtection="0"/>
    <xf numFmtId="0" fontId="16" fillId="17" borderId="3" applyNumberFormat="0" applyAlignment="0" applyProtection="0"/>
    <xf numFmtId="0" fontId="1" fillId="18" borderId="4" applyNumberFormat="0" applyFont="0" applyAlignment="0" applyProtection="0"/>
    <xf numFmtId="0" fontId="17" fillId="19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6" borderId="9" applyNumberFormat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</cellStyleXfs>
  <cellXfs count="196">
    <xf numFmtId="0" fontId="0" fillId="0" borderId="0" xfId="0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7" fillId="28" borderId="14" xfId="0" applyFont="1" applyFill="1" applyBorder="1" applyAlignment="1" applyProtection="1">
      <alignment horizontal="center" vertical="center"/>
      <protection hidden="1"/>
    </xf>
    <xf numFmtId="3" fontId="27" fillId="28" borderId="11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7" fillId="24" borderId="17" xfId="0" applyFont="1" applyFill="1" applyBorder="1" applyAlignment="1" applyProtection="1">
      <alignment vertical="center"/>
      <protection hidden="1"/>
    </xf>
    <xf numFmtId="0" fontId="7" fillId="24" borderId="18" xfId="0" applyFont="1" applyFill="1" applyBorder="1" applyAlignment="1" applyProtection="1">
      <alignment vertical="center"/>
      <protection hidden="1"/>
    </xf>
    <xf numFmtId="0" fontId="7" fillId="24" borderId="19" xfId="0" applyFont="1" applyFill="1" applyBorder="1" applyAlignment="1" applyProtection="1">
      <alignment vertical="center"/>
      <protection hidden="1"/>
    </xf>
    <xf numFmtId="0" fontId="7" fillId="24" borderId="0" xfId="0" applyFont="1" applyFill="1" applyAlignment="1" applyProtection="1">
      <alignment vertical="center"/>
      <protection hidden="1"/>
    </xf>
    <xf numFmtId="0" fontId="7" fillId="24" borderId="20" xfId="0" applyFont="1" applyFill="1" applyBorder="1" applyAlignment="1" applyProtection="1">
      <alignment vertical="center"/>
      <protection hidden="1"/>
    </xf>
    <xf numFmtId="0" fontId="28" fillId="24" borderId="10" xfId="0" applyFont="1" applyFill="1" applyBorder="1" applyAlignment="1" applyProtection="1">
      <alignment horizontal="center" vertical="center"/>
      <protection hidden="1"/>
    </xf>
    <xf numFmtId="0" fontId="28" fillId="24" borderId="14" xfId="0" applyFont="1" applyFill="1" applyBorder="1" applyAlignment="1" applyProtection="1">
      <alignment horizontal="center" vertical="center"/>
      <protection hidden="1"/>
    </xf>
    <xf numFmtId="0" fontId="28" fillId="24" borderId="11" xfId="0" applyFont="1" applyFill="1" applyBorder="1" applyAlignment="1" applyProtection="1">
      <alignment horizontal="center" vertical="center"/>
      <protection hidden="1"/>
    </xf>
    <xf numFmtId="0" fontId="28" fillId="24" borderId="15" xfId="0" applyFont="1" applyFill="1" applyBorder="1" applyAlignment="1" applyProtection="1">
      <alignment horizontal="center" vertical="center"/>
      <protection hidden="1"/>
    </xf>
    <xf numFmtId="0" fontId="7" fillId="24" borderId="10" xfId="0" applyFont="1" applyFill="1" applyBorder="1" applyAlignment="1" applyProtection="1">
      <alignment vertical="center"/>
      <protection hidden="1"/>
    </xf>
    <xf numFmtId="0" fontId="7" fillId="24" borderId="27" xfId="0" applyFont="1" applyFill="1" applyBorder="1" applyAlignment="1" applyProtection="1">
      <alignment vertical="center"/>
      <protection hidden="1"/>
    </xf>
    <xf numFmtId="0" fontId="6" fillId="24" borderId="35" xfId="0" applyFont="1" applyFill="1" applyBorder="1" applyAlignment="1" applyProtection="1">
      <alignment horizontal="center" vertical="center"/>
      <protection hidden="1"/>
    </xf>
    <xf numFmtId="0" fontId="6" fillId="24" borderId="0" xfId="0" applyFont="1" applyFill="1" applyAlignment="1" applyProtection="1">
      <alignment horizontal="center" vertical="center"/>
      <protection hidden="1"/>
    </xf>
    <xf numFmtId="0" fontId="6" fillId="24" borderId="24" xfId="0" applyFont="1" applyFill="1" applyBorder="1" applyAlignment="1" applyProtection="1">
      <alignment horizontal="center" vertical="center"/>
      <protection hidden="1"/>
    </xf>
    <xf numFmtId="0" fontId="6" fillId="24" borderId="16" xfId="0" applyFont="1" applyFill="1" applyBorder="1" applyAlignment="1" applyProtection="1">
      <alignment horizontal="center" vertical="center"/>
      <protection hidden="1"/>
    </xf>
    <xf numFmtId="164" fontId="28" fillId="24" borderId="36" xfId="0" applyNumberFormat="1" applyFont="1" applyFill="1" applyBorder="1" applyAlignment="1" applyProtection="1">
      <alignment horizontal="center" vertical="center"/>
      <protection hidden="1"/>
    </xf>
    <xf numFmtId="164" fontId="28" fillId="24" borderId="22" xfId="0" applyNumberFormat="1" applyFont="1" applyFill="1" applyBorder="1" applyAlignment="1" applyProtection="1">
      <alignment horizontal="center" vertical="center"/>
      <protection hidden="1"/>
    </xf>
    <xf numFmtId="164" fontId="28" fillId="24" borderId="23" xfId="0" applyNumberFormat="1" applyFont="1" applyFill="1" applyBorder="1" applyAlignment="1" applyProtection="1">
      <alignment horizontal="center" vertical="center"/>
      <protection hidden="1"/>
    </xf>
    <xf numFmtId="164" fontId="28" fillId="24" borderId="2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horizontal="right" vertical="center"/>
    </xf>
    <xf numFmtId="0" fontId="1" fillId="0" borderId="11" xfId="42" applyBorder="1" applyAlignment="1" applyProtection="1">
      <alignment vertical="center"/>
      <protection locked="0"/>
    </xf>
    <xf numFmtId="0" fontId="1" fillId="0" borderId="11" xfId="42" applyBorder="1" applyAlignment="1" applyProtection="1">
      <alignment horizontal="center" vertical="center"/>
      <protection locked="0"/>
    </xf>
    <xf numFmtId="0" fontId="1" fillId="3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27" borderId="11" xfId="0" applyFont="1" applyFill="1" applyBorder="1" applyAlignment="1" applyProtection="1">
      <alignment horizontal="center" vertical="center" wrapText="1"/>
      <protection hidden="1"/>
    </xf>
    <xf numFmtId="0" fontId="4" fillId="27" borderId="0" xfId="0" applyFont="1" applyFill="1" applyAlignment="1" applyProtection="1">
      <alignment vertical="center"/>
      <protection hidden="1"/>
    </xf>
    <xf numFmtId="0" fontId="4" fillId="27" borderId="0" xfId="0" applyFont="1" applyFill="1" applyAlignment="1" applyProtection="1">
      <alignment horizontal="center" vertical="center"/>
      <protection hidden="1"/>
    </xf>
    <xf numFmtId="0" fontId="25" fillId="27" borderId="0" xfId="0" applyFont="1" applyFill="1" applyAlignment="1" applyProtection="1">
      <alignment horizontal="center" vertical="center"/>
      <protection hidden="1"/>
    </xf>
    <xf numFmtId="0" fontId="25" fillId="27" borderId="0" xfId="0" applyFont="1" applyFill="1" applyAlignment="1" applyProtection="1">
      <alignment horizontal="right" vertical="center"/>
      <protection hidden="1"/>
    </xf>
    <xf numFmtId="0" fontId="25" fillId="27" borderId="0" xfId="0" applyFont="1" applyFill="1" applyAlignment="1" applyProtection="1">
      <alignment vertical="center"/>
      <protection hidden="1"/>
    </xf>
    <xf numFmtId="0" fontId="25" fillId="27" borderId="32" xfId="0" applyFont="1" applyFill="1" applyBorder="1" applyAlignment="1" applyProtection="1">
      <alignment vertical="center"/>
      <protection hidden="1"/>
    </xf>
    <xf numFmtId="0" fontId="25" fillId="27" borderId="32" xfId="0" applyFont="1" applyFill="1" applyBorder="1" applyAlignment="1" applyProtection="1">
      <alignment horizontal="center" vertical="center"/>
      <protection hidden="1"/>
    </xf>
    <xf numFmtId="0" fontId="25" fillId="27" borderId="32" xfId="0" applyFont="1" applyFill="1" applyBorder="1" applyAlignment="1" applyProtection="1">
      <alignment horizontal="right" vertical="center"/>
      <protection hidden="1"/>
    </xf>
    <xf numFmtId="0" fontId="27" fillId="27" borderId="0" xfId="0" applyFont="1" applyFill="1" applyAlignment="1" applyProtection="1">
      <alignment horizontal="right" vertical="center"/>
      <protection hidden="1"/>
    </xf>
    <xf numFmtId="3" fontId="27" fillId="27" borderId="32" xfId="0" applyNumberFormat="1" applyFont="1" applyFill="1" applyBorder="1" applyAlignment="1" applyProtection="1">
      <alignment horizontal="right" vertical="center"/>
      <protection hidden="1"/>
    </xf>
    <xf numFmtId="0" fontId="27" fillId="27" borderId="0" xfId="0" applyFont="1" applyFill="1" applyAlignment="1" applyProtection="1">
      <alignment horizontal="center" vertical="center"/>
      <protection hidden="1"/>
    </xf>
    <xf numFmtId="0" fontId="27" fillId="27" borderId="0" xfId="0" applyFont="1" applyFill="1" applyAlignment="1" applyProtection="1">
      <alignment vertical="center"/>
      <protection hidden="1"/>
    </xf>
    <xf numFmtId="3" fontId="27" fillId="27" borderId="37" xfId="0" applyNumberFormat="1" applyFont="1" applyFill="1" applyBorder="1" applyAlignment="1" applyProtection="1">
      <alignment horizontal="center" vertical="center"/>
      <protection hidden="1"/>
    </xf>
    <xf numFmtId="0" fontId="27" fillId="27" borderId="32" xfId="0" applyFont="1" applyFill="1" applyBorder="1" applyAlignment="1" applyProtection="1">
      <alignment horizontal="center" vertical="center"/>
      <protection hidden="1"/>
    </xf>
    <xf numFmtId="3" fontId="27" fillId="27" borderId="32" xfId="0" applyNumberFormat="1" applyFont="1" applyFill="1" applyBorder="1" applyAlignment="1" applyProtection="1">
      <alignment horizontal="center" vertical="center"/>
      <protection hidden="1"/>
    </xf>
    <xf numFmtId="0" fontId="4" fillId="27" borderId="32" xfId="0" applyFont="1" applyFill="1" applyBorder="1" applyAlignment="1" applyProtection="1">
      <alignment horizontal="center" vertical="center"/>
      <protection hidden="1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hidden="1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44" xfId="0" applyNumberFormat="1" applyFont="1" applyBorder="1" applyAlignment="1" applyProtection="1">
      <alignment horizontal="center" vertical="center"/>
      <protection locked="0"/>
    </xf>
    <xf numFmtId="3" fontId="1" fillId="0" borderId="45" xfId="0" applyNumberFormat="1" applyFont="1" applyBorder="1" applyAlignment="1" applyProtection="1">
      <alignment horizontal="center" vertical="center"/>
      <protection locked="0"/>
    </xf>
    <xf numFmtId="3" fontId="32" fillId="27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26" xfId="42" applyBorder="1" applyAlignment="1" applyProtection="1">
      <alignment vertical="center"/>
      <protection locked="0"/>
    </xf>
    <xf numFmtId="0" fontId="1" fillId="0" borderId="26" xfId="42" applyBorder="1" applyAlignment="1" applyProtection="1">
      <alignment horizontal="center" vertical="center"/>
      <protection locked="0"/>
    </xf>
    <xf numFmtId="0" fontId="1" fillId="30" borderId="26" xfId="0" applyFont="1" applyFill="1" applyBorder="1" applyAlignment="1" applyProtection="1">
      <alignment horizontal="center" vertical="center"/>
      <protection locked="0"/>
    </xf>
    <xf numFmtId="3" fontId="1" fillId="0" borderId="26" xfId="0" applyNumberFormat="1" applyFont="1" applyBorder="1" applyAlignment="1" applyProtection="1">
      <alignment horizontal="center" vertical="center"/>
      <protection locked="0"/>
    </xf>
    <xf numFmtId="3" fontId="1" fillId="0" borderId="50" xfId="0" applyNumberFormat="1" applyFont="1" applyBorder="1" applyAlignment="1" applyProtection="1">
      <alignment horizontal="center" vertical="center"/>
      <protection locked="0"/>
    </xf>
    <xf numFmtId="0" fontId="25" fillId="27" borderId="18" xfId="0" applyFont="1" applyFill="1" applyBorder="1" applyAlignment="1" applyProtection="1">
      <alignment vertical="center"/>
      <protection hidden="1"/>
    </xf>
    <xf numFmtId="0" fontId="27" fillId="27" borderId="18" xfId="0" applyFont="1" applyFill="1" applyBorder="1" applyAlignment="1" applyProtection="1">
      <alignment horizontal="center" vertical="center"/>
      <protection hidden="1"/>
    </xf>
    <xf numFmtId="0" fontId="27" fillId="27" borderId="18" xfId="0" applyFont="1" applyFill="1" applyBorder="1" applyAlignment="1" applyProtection="1">
      <alignment vertical="center"/>
      <protection hidden="1"/>
    </xf>
    <xf numFmtId="0" fontId="27" fillId="27" borderId="18" xfId="0" applyFont="1" applyFill="1" applyBorder="1" applyAlignment="1" applyProtection="1">
      <alignment horizontal="right"/>
      <protection hidden="1"/>
    </xf>
    <xf numFmtId="0" fontId="25" fillId="27" borderId="18" xfId="0" applyFont="1" applyFill="1" applyBorder="1" applyAlignment="1" applyProtection="1">
      <alignment horizontal="right" vertical="center"/>
      <protection hidden="1"/>
    </xf>
    <xf numFmtId="0" fontId="5" fillId="28" borderId="14" xfId="0" applyFont="1" applyFill="1" applyBorder="1" applyAlignment="1" applyProtection="1">
      <alignment horizontal="right" vertical="center"/>
      <protection hidden="1"/>
    </xf>
    <xf numFmtId="0" fontId="5" fillId="28" borderId="28" xfId="0" applyFont="1" applyFill="1" applyBorder="1" applyAlignment="1" applyProtection="1">
      <alignment horizontal="right" vertical="center"/>
      <protection hidden="1"/>
    </xf>
    <xf numFmtId="0" fontId="6" fillId="24" borderId="27" xfId="0" applyFont="1" applyFill="1" applyBorder="1" applyAlignment="1" applyProtection="1">
      <alignment horizontal="center" vertical="center"/>
      <protection hidden="1"/>
    </xf>
    <xf numFmtId="0" fontId="1" fillId="24" borderId="40" xfId="0" applyFont="1" applyFill="1" applyBorder="1" applyAlignment="1" applyProtection="1">
      <alignment horizontal="center" vertical="center"/>
      <protection hidden="1"/>
    </xf>
    <xf numFmtId="0" fontId="1" fillId="0" borderId="34" xfId="0" applyFont="1" applyBorder="1" applyAlignment="1">
      <alignment horizontal="center" vertical="center"/>
    </xf>
    <xf numFmtId="49" fontId="1" fillId="0" borderId="11" xfId="42" applyNumberFormat="1" applyBorder="1" applyAlignment="1" applyProtection="1">
      <alignment horizontal="center" vertical="center"/>
      <protection locked="0"/>
    </xf>
    <xf numFmtId="3" fontId="26" fillId="27" borderId="48" xfId="0" applyNumberFormat="1" applyFont="1" applyFill="1" applyBorder="1" applyAlignment="1" applyProtection="1">
      <alignment horizontal="right" vertical="center" wrapText="1"/>
      <protection hidden="1"/>
    </xf>
    <xf numFmtId="0" fontId="27" fillId="32" borderId="18" xfId="0" applyFont="1" applyFill="1" applyBorder="1" applyAlignment="1" applyProtection="1">
      <alignment horizontal="center" vertical="center"/>
      <protection hidden="1"/>
    </xf>
    <xf numFmtId="3" fontId="27" fillId="32" borderId="18" xfId="0" applyNumberFormat="1" applyFont="1" applyFill="1" applyBorder="1" applyAlignment="1" applyProtection="1">
      <alignment horizontal="center" vertical="center"/>
      <protection hidden="1"/>
    </xf>
    <xf numFmtId="0" fontId="6" fillId="32" borderId="35" xfId="0" applyFont="1" applyFill="1" applyBorder="1" applyAlignment="1" applyProtection="1">
      <alignment horizontal="center" vertical="center"/>
      <protection hidden="1"/>
    </xf>
    <xf numFmtId="0" fontId="6" fillId="32" borderId="52" xfId="0" applyFont="1" applyFill="1" applyBorder="1" applyAlignment="1" applyProtection="1">
      <alignment horizontal="center" vertical="center"/>
      <protection hidden="1"/>
    </xf>
    <xf numFmtId="164" fontId="28" fillId="32" borderId="55" xfId="0" applyNumberFormat="1" applyFont="1" applyFill="1" applyBorder="1" applyAlignment="1" applyProtection="1">
      <alignment horizontal="center" vertical="center"/>
      <protection hidden="1"/>
    </xf>
    <xf numFmtId="164" fontId="28" fillId="32" borderId="53" xfId="0" applyNumberFormat="1" applyFont="1" applyFill="1" applyBorder="1" applyAlignment="1" applyProtection="1">
      <alignment horizontal="center" vertical="center"/>
      <protection hidden="1"/>
    </xf>
    <xf numFmtId="0" fontId="28" fillId="32" borderId="54" xfId="0" applyFont="1" applyFill="1" applyBorder="1" applyAlignment="1" applyProtection="1">
      <alignment horizontal="center" vertical="center" wrapText="1"/>
      <protection hidden="1"/>
    </xf>
    <xf numFmtId="0" fontId="28" fillId="32" borderId="51" xfId="0" applyFont="1" applyFill="1" applyBorder="1" applyAlignment="1" applyProtection="1">
      <alignment horizontal="center" vertical="center"/>
      <protection hidden="1"/>
    </xf>
    <xf numFmtId="0" fontId="25" fillId="24" borderId="31" xfId="0" applyFont="1" applyFill="1" applyBorder="1" applyAlignment="1" applyProtection="1">
      <alignment horizontal="center" vertical="center"/>
      <protection hidden="1"/>
    </xf>
    <xf numFmtId="0" fontId="5" fillId="24" borderId="29" xfId="0" applyFont="1" applyFill="1" applyBorder="1" applyAlignment="1" applyProtection="1">
      <alignment horizontal="center" vertical="center"/>
      <protection hidden="1"/>
    </xf>
    <xf numFmtId="0" fontId="5" fillId="24" borderId="30" xfId="0" applyFont="1" applyFill="1" applyBorder="1" applyAlignment="1" applyProtection="1">
      <alignment horizontal="center" vertical="center"/>
      <protection hidden="1"/>
    </xf>
    <xf numFmtId="0" fontId="28" fillId="28" borderId="54" xfId="0" applyFont="1" applyFill="1" applyBorder="1" applyAlignment="1" applyProtection="1">
      <alignment horizontal="center"/>
      <protection hidden="1"/>
    </xf>
    <xf numFmtId="0" fontId="28" fillId="28" borderId="56" xfId="0" applyFont="1" applyFill="1" applyBorder="1" applyAlignment="1" applyProtection="1">
      <alignment horizontal="center"/>
      <protection hidden="1"/>
    </xf>
    <xf numFmtId="0" fontId="28" fillId="28" borderId="35" xfId="0" applyFont="1" applyFill="1" applyBorder="1" applyAlignment="1" applyProtection="1">
      <alignment horizontal="center" vertical="top"/>
      <protection hidden="1"/>
    </xf>
    <xf numFmtId="0" fontId="28" fillId="28" borderId="24" xfId="0" applyFont="1" applyFill="1" applyBorder="1" applyAlignment="1" applyProtection="1">
      <alignment horizontal="center" vertical="center"/>
      <protection hidden="1"/>
    </xf>
    <xf numFmtId="0" fontId="28" fillId="28" borderId="35" xfId="0" applyFont="1" applyFill="1" applyBorder="1" applyAlignment="1" applyProtection="1">
      <alignment horizontal="center" vertical="center"/>
      <protection hidden="1"/>
    </xf>
    <xf numFmtId="0" fontId="5" fillId="28" borderId="55" xfId="0" applyFont="1" applyFill="1" applyBorder="1" applyAlignment="1" applyProtection="1">
      <alignment horizontal="center" vertical="center"/>
      <protection hidden="1"/>
    </xf>
    <xf numFmtId="0" fontId="5" fillId="28" borderId="25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3" fontId="1" fillId="0" borderId="0" xfId="0" applyNumberFormat="1" applyFont="1" applyAlignment="1" applyProtection="1">
      <alignment horizontal="center" vertical="center" wrapText="1"/>
      <protection hidden="1"/>
    </xf>
    <xf numFmtId="3" fontId="27" fillId="30" borderId="0" xfId="0" applyNumberFormat="1" applyFont="1" applyFill="1" applyAlignment="1" applyProtection="1">
      <alignment horizontal="center" vertical="center"/>
      <protection hidden="1"/>
    </xf>
    <xf numFmtId="0" fontId="27" fillId="30" borderId="0" xfId="0" applyFont="1" applyFill="1" applyAlignment="1" applyProtection="1">
      <alignment vertical="center"/>
      <protection hidden="1"/>
    </xf>
    <xf numFmtId="0" fontId="6" fillId="33" borderId="30" xfId="0" applyFont="1" applyFill="1" applyBorder="1" applyAlignment="1" applyProtection="1">
      <alignment horizontal="center" vertical="center" wrapText="1"/>
      <protection hidden="1"/>
    </xf>
    <xf numFmtId="0" fontId="28" fillId="33" borderId="30" xfId="0" applyFont="1" applyFill="1" applyBorder="1" applyAlignment="1" applyProtection="1">
      <alignment horizontal="center" vertical="center"/>
      <protection hidden="1"/>
    </xf>
    <xf numFmtId="0" fontId="28" fillId="33" borderId="3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24" borderId="38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vertical="center" wrapText="1"/>
      <protection hidden="1"/>
    </xf>
    <xf numFmtId="0" fontId="1" fillId="24" borderId="39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7" fillId="0" borderId="0" xfId="0" applyFont="1"/>
    <xf numFmtId="0" fontId="1" fillId="27" borderId="26" xfId="0" applyFont="1" applyFill="1" applyBorder="1" applyAlignment="1" applyProtection="1">
      <alignment horizontal="center" vertical="center" wrapText="1"/>
      <protection hidden="1"/>
    </xf>
    <xf numFmtId="3" fontId="1" fillId="34" borderId="11" xfId="0" applyNumberFormat="1" applyFont="1" applyFill="1" applyBorder="1" applyAlignment="1" applyProtection="1">
      <alignment horizontal="center" vertical="center"/>
      <protection hidden="1"/>
    </xf>
    <xf numFmtId="0" fontId="1" fillId="34" borderId="11" xfId="0" applyFont="1" applyFill="1" applyBorder="1" applyAlignment="1" applyProtection="1">
      <alignment horizontal="center" vertical="center"/>
      <protection hidden="1"/>
    </xf>
    <xf numFmtId="3" fontId="1" fillId="34" borderId="11" xfId="0" applyNumberFormat="1" applyFont="1" applyFill="1" applyBorder="1" applyAlignment="1" applyProtection="1">
      <alignment horizontal="center" vertical="top"/>
      <protection hidden="1"/>
    </xf>
    <xf numFmtId="3" fontId="1" fillId="0" borderId="11" xfId="0" applyNumberFormat="1" applyFont="1" applyBorder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right" vertical="center"/>
      <protection hidden="1"/>
    </xf>
    <xf numFmtId="0" fontId="25" fillId="0" borderId="11" xfId="0" applyFont="1" applyBorder="1" applyAlignment="1" applyProtection="1">
      <alignment vertical="center"/>
      <protection hidden="1"/>
    </xf>
    <xf numFmtId="0" fontId="27" fillId="3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27" fillId="0" borderId="26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3" fontId="27" fillId="0" borderId="11" xfId="0" applyNumberFormat="1" applyFont="1" applyBorder="1" applyAlignment="1" applyProtection="1">
      <alignment horizontal="center" vertical="center"/>
      <protection hidden="1"/>
    </xf>
    <xf numFmtId="0" fontId="1" fillId="27" borderId="11" xfId="0" applyFont="1" applyFill="1" applyBorder="1" applyAlignment="1" applyProtection="1">
      <alignment vertical="center"/>
      <protection hidden="1"/>
    </xf>
    <xf numFmtId="0" fontId="1" fillId="27" borderId="11" xfId="0" applyFont="1" applyFill="1" applyBorder="1" applyAlignment="1" applyProtection="1">
      <alignment horizontal="center" vertical="center"/>
      <protection hidden="1"/>
    </xf>
    <xf numFmtId="0" fontId="1" fillId="27" borderId="11" xfId="0" applyFont="1" applyFill="1" applyBorder="1" applyAlignment="1" applyProtection="1">
      <alignment horizontal="right" vertical="center"/>
      <protection hidden="1"/>
    </xf>
    <xf numFmtId="0" fontId="1" fillId="0" borderId="42" xfId="42" applyBorder="1" applyAlignment="1" applyProtection="1">
      <alignment vertical="center"/>
      <protection locked="0"/>
    </xf>
    <xf numFmtId="0" fontId="1" fillId="0" borderId="43" xfId="42" applyBorder="1" applyAlignment="1" applyProtection="1">
      <alignment vertical="center"/>
      <protection locked="0"/>
    </xf>
    <xf numFmtId="0" fontId="1" fillId="0" borderId="43" xfId="42" applyBorder="1" applyAlignment="1" applyProtection="1">
      <alignment horizontal="center" vertical="center"/>
      <protection locked="0"/>
    </xf>
    <xf numFmtId="49" fontId="1" fillId="0" borderId="43" xfId="42" applyNumberFormat="1" applyBorder="1" applyAlignment="1" applyProtection="1">
      <alignment horizontal="center" vertical="center"/>
      <protection locked="0"/>
    </xf>
    <xf numFmtId="0" fontId="31" fillId="31" borderId="29" xfId="0" applyFont="1" applyFill="1" applyBorder="1" applyAlignment="1" applyProtection="1">
      <alignment horizontal="right" vertical="center"/>
      <protection locked="0"/>
    </xf>
    <xf numFmtId="0" fontId="31" fillId="31" borderId="31" xfId="0" applyFont="1" applyFill="1" applyBorder="1" applyAlignment="1" applyProtection="1">
      <alignment horizontal="right" vertical="center"/>
      <protection locked="0"/>
    </xf>
    <xf numFmtId="0" fontId="31" fillId="31" borderId="30" xfId="0" applyFont="1" applyFill="1" applyBorder="1" applyAlignment="1" applyProtection="1">
      <alignment horizontal="right" vertical="center"/>
      <protection locked="0"/>
    </xf>
    <xf numFmtId="3" fontId="31" fillId="31" borderId="29" xfId="0" applyNumberFormat="1" applyFont="1" applyFill="1" applyBorder="1" applyAlignment="1" applyProtection="1">
      <alignment horizontal="right" vertical="center"/>
      <protection locked="0"/>
    </xf>
    <xf numFmtId="3" fontId="31" fillId="31" borderId="30" xfId="0" applyNumberFormat="1" applyFont="1" applyFill="1" applyBorder="1" applyAlignment="1" applyProtection="1">
      <alignment horizontal="right" vertical="center"/>
      <protection locked="0"/>
    </xf>
    <xf numFmtId="3" fontId="31" fillId="31" borderId="31" xfId="0" applyNumberFormat="1" applyFont="1" applyFill="1" applyBorder="1" applyAlignment="1" applyProtection="1">
      <alignment horizontal="right" vertical="center"/>
      <protection locked="0"/>
    </xf>
    <xf numFmtId="0" fontId="31" fillId="32" borderId="34" xfId="0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right" vertical="center" wrapText="1"/>
    </xf>
    <xf numFmtId="0" fontId="29" fillId="32" borderId="0" xfId="0" applyFont="1" applyFill="1"/>
    <xf numFmtId="0" fontId="29" fillId="32" borderId="0" xfId="0" applyFont="1" applyFill="1" applyAlignment="1">
      <alignment horizontal="right" vertical="center"/>
    </xf>
    <xf numFmtId="0" fontId="29" fillId="32" borderId="0" xfId="0" applyFont="1" applyFill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0" fillId="29" borderId="46" xfId="0" applyFill="1" applyBorder="1"/>
    <xf numFmtId="0" fontId="1" fillId="29" borderId="57" xfId="0" applyFont="1" applyFill="1" applyBorder="1" applyAlignment="1">
      <alignment horizontal="left" vertical="center"/>
    </xf>
    <xf numFmtId="0" fontId="1" fillId="29" borderId="57" xfId="0" applyFont="1" applyFill="1" applyBorder="1" applyAlignment="1">
      <alignment horizontal="center" vertical="center" wrapText="1"/>
    </xf>
    <xf numFmtId="0" fontId="38" fillId="26" borderId="46" xfId="0" applyFont="1" applyFill="1" applyBorder="1" applyAlignment="1">
      <alignment horizontal="center" vertical="center" wrapText="1"/>
    </xf>
    <xf numFmtId="0" fontId="34" fillId="0" borderId="57" xfId="0" applyFont="1" applyBorder="1" applyAlignment="1">
      <alignment wrapText="1"/>
    </xf>
    <xf numFmtId="0" fontId="34" fillId="0" borderId="47" xfId="0" applyFont="1" applyBorder="1" applyAlignment="1">
      <alignment wrapText="1"/>
    </xf>
    <xf numFmtId="0" fontId="40" fillId="25" borderId="46" xfId="0" applyFont="1" applyFill="1" applyBorder="1" applyAlignment="1">
      <alignment horizontal="center" vertical="center"/>
    </xf>
    <xf numFmtId="0" fontId="30" fillId="0" borderId="47" xfId="0" applyFont="1" applyBorder="1"/>
    <xf numFmtId="0" fontId="38" fillId="26" borderId="46" xfId="0" applyFont="1" applyFill="1" applyBorder="1" applyAlignment="1">
      <alignment horizontal="center" vertical="center"/>
    </xf>
    <xf numFmtId="0" fontId="39" fillId="26" borderId="47" xfId="0" applyFont="1" applyFill="1" applyBorder="1"/>
    <xf numFmtId="0" fontId="1" fillId="29" borderId="57" xfId="0" applyFont="1" applyFill="1" applyBorder="1" applyAlignment="1">
      <alignment horizontal="center" vertical="center"/>
    </xf>
    <xf numFmtId="0" fontId="0" fillId="29" borderId="47" xfId="0" applyFill="1" applyBorder="1"/>
    <xf numFmtId="3" fontId="33" fillId="31" borderId="4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1" fillId="27" borderId="27" xfId="0" applyFont="1" applyFill="1" applyBorder="1" applyAlignment="1" applyProtection="1">
      <alignment horizontal="center" vertical="center"/>
      <protection hidden="1"/>
    </xf>
    <xf numFmtId="0" fontId="1" fillId="27" borderId="14" xfId="0" applyFont="1" applyFill="1" applyBorder="1" applyAlignment="1">
      <alignment horizontal="center" vertical="center"/>
    </xf>
    <xf numFmtId="0" fontId="1" fillId="27" borderId="13" xfId="0" applyFont="1" applyFill="1" applyBorder="1" applyAlignment="1">
      <alignment horizontal="center" vertical="center"/>
    </xf>
    <xf numFmtId="3" fontId="2" fillId="27" borderId="0" xfId="0" applyNumberFormat="1" applyFont="1" applyFill="1" applyAlignment="1" applyProtection="1">
      <alignment horizontal="center" vertical="center"/>
      <protection hidden="1"/>
    </xf>
    <xf numFmtId="0" fontId="2" fillId="27" borderId="0" xfId="0" applyFont="1" applyFill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8" fillId="28" borderId="51" xfId="0" applyFont="1" applyFill="1" applyBorder="1" applyAlignment="1" applyProtection="1">
      <alignment horizontal="center" vertical="center" wrapText="1"/>
      <protection hidden="1"/>
    </xf>
    <xf numFmtId="0" fontId="1" fillId="28" borderId="52" xfId="0" applyFont="1" applyFill="1" applyBorder="1" applyAlignment="1" applyProtection="1">
      <alignment horizontal="center" vertical="center" wrapText="1"/>
      <protection hidden="1"/>
    </xf>
    <xf numFmtId="0" fontId="1" fillId="28" borderId="53" xfId="0" applyFont="1" applyFill="1" applyBorder="1" applyAlignment="1" applyProtection="1">
      <alignment horizontal="center" vertical="center" wrapText="1"/>
      <protection hidden="1"/>
    </xf>
    <xf numFmtId="0" fontId="35" fillId="24" borderId="17" xfId="0" applyFont="1" applyFill="1" applyBorder="1" applyAlignment="1" applyProtection="1">
      <alignment horizontal="center" vertical="center"/>
      <protection hidden="1"/>
    </xf>
    <xf numFmtId="0" fontId="35" fillId="24" borderId="18" xfId="0" applyFont="1" applyFill="1" applyBorder="1" applyAlignment="1" applyProtection="1">
      <alignment horizontal="center" vertical="center"/>
      <protection hidden="1"/>
    </xf>
    <xf numFmtId="0" fontId="35" fillId="24" borderId="33" xfId="0" applyFont="1" applyFill="1" applyBorder="1" applyAlignment="1" applyProtection="1">
      <alignment horizontal="center" vertical="center"/>
      <protection hidden="1"/>
    </xf>
    <xf numFmtId="0" fontId="35" fillId="24" borderId="12" xfId="0" applyFont="1" applyFill="1" applyBorder="1" applyAlignment="1" applyProtection="1">
      <alignment horizontal="center" vertical="center"/>
      <protection hidden="1"/>
    </xf>
    <xf numFmtId="0" fontId="5" fillId="24" borderId="27" xfId="0" applyFont="1" applyFill="1" applyBorder="1" applyAlignment="1" applyProtection="1">
      <alignment horizontal="center" vertical="center"/>
      <protection hidden="1"/>
    </xf>
    <xf numFmtId="0" fontId="5" fillId="24" borderId="13" xfId="0" applyFont="1" applyFill="1" applyBorder="1" applyAlignment="1" applyProtection="1">
      <alignment horizontal="center" vertical="center"/>
      <protection hidden="1"/>
    </xf>
  </cellXfs>
  <cellStyles count="44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40 % – uthevingsfarge 1" xfId="7" builtinId="31" customBuiltin="1"/>
    <cellStyle name="40 % – uthevingsfarge 2" xfId="8" builtinId="35" customBuiltin="1"/>
    <cellStyle name="40 % – uthevingsfarge 3" xfId="9" builtinId="39" customBuiltin="1"/>
    <cellStyle name="40 % – uthevingsfarge 4" xfId="10" builtinId="43" customBuiltin="1"/>
    <cellStyle name="40 % – uthevingsfarge 5" xfId="11" builtinId="47" customBuiltin="1"/>
    <cellStyle name="40 % – uthevingsfarge 6" xfId="12" builtinId="51" customBuiltin="1"/>
    <cellStyle name="60 % – uthevingsfarge 1" xfId="13" builtinId="32" customBuiltin="1"/>
    <cellStyle name="60 % – uthevingsfarge 2" xfId="14" builtinId="36" customBuiltin="1"/>
    <cellStyle name="60 % – uthevingsfarge 3" xfId="15" builtinId="40" customBuiltin="1"/>
    <cellStyle name="60 % – uthevingsfarge 4" xfId="16" builtinId="44" customBuiltin="1"/>
    <cellStyle name="60 % – uthevingsfarge 5" xfId="17" builtinId="48" customBuiltin="1"/>
    <cellStyle name="60 % – uthevingsfarge 6" xfId="18" builtinId="52" customBuiltin="1"/>
    <cellStyle name="Beregning" xfId="19" builtinId="22" customBuiltin="1"/>
    <cellStyle name="Dårlig" xfId="20" builtinId="27" customBuiltin="1"/>
    <cellStyle name="Forklarende tekst" xfId="21" builtinId="53" customBuiltin="1"/>
    <cellStyle name="God" xfId="22" builtinId="26" customBuiltin="1"/>
    <cellStyle name="Inndata" xfId="23" builtinId="20" customBuiltin="1"/>
    <cellStyle name="Koblet celle" xfId="24" builtinId="24" customBuiltin="1"/>
    <cellStyle name="Kontrollcelle" xfId="25" builtinId="23" customBuiltin="1"/>
    <cellStyle name="Merknad" xfId="26" builtinId="10" customBuiltin="1"/>
    <cellStyle name="Normal" xfId="0" builtinId="0"/>
    <cellStyle name="Normal 2" xfId="43" xr:uid="{00000000-0005-0000-0000-00001B000000}"/>
    <cellStyle name="Normal_klubbnavn" xfId="42" xr:uid="{00000000-0005-0000-0000-00001C000000}"/>
    <cellStyle name="Nøytral" xfId="27" builtinId="28" customBuiltin="1"/>
    <cellStyle name="Overskrift 1" xfId="28" builtinId="16" customBuiltin="1"/>
    <cellStyle name="Overskrift 2" xfId="29" builtinId="17" customBuiltin="1"/>
    <cellStyle name="Overskrift 3" xfId="30" builtinId="18" customBuiltin="1"/>
    <cellStyle name="Overskrift 4" xfId="31" builtinId="19" customBuiltin="1"/>
    <cellStyle name="Tittel" xfId="32" builtinId="15" customBuiltin="1"/>
    <cellStyle name="Totalt" xfId="33" builtinId="25" customBuiltin="1"/>
    <cellStyle name="Utdata" xfId="34" builtinId="21" customBuiltin="1"/>
    <cellStyle name="Uthevingsfarge1" xfId="35" builtinId="29" customBuiltin="1"/>
    <cellStyle name="Uthevingsfarge2" xfId="36" builtinId="33" customBuiltin="1"/>
    <cellStyle name="Uthevingsfarge3" xfId="37" builtinId="37" customBuiltin="1"/>
    <cellStyle name="Uthevingsfarge4" xfId="38" builtinId="41" customBuiltin="1"/>
    <cellStyle name="Uthevingsfarge5" xfId="39" builtinId="45" customBuiltin="1"/>
    <cellStyle name="Uthevingsfarge6" xfId="40" builtinId="49" customBuiltin="1"/>
    <cellStyle name="Varseltekst" xfId="41" builtinId="11" customBuiltin="1"/>
  </cellStyles>
  <dxfs count="6">
    <dxf>
      <fill>
        <gradientFill degree="90">
          <stop position="0">
            <color theme="0" tint="-0.34900967436750391"/>
          </stop>
          <stop position="0.5">
            <color theme="0"/>
          </stop>
          <stop position="1">
            <color theme="0" tint="-0.34900967436750391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rgb="FFFF0000"/>
          </stop>
          <stop position="0.5">
            <color rgb="FFFFFFFF"/>
          </stop>
          <stop position="1">
            <color rgb="FFFF0000"/>
          </stop>
        </gradientFill>
      </fill>
    </dxf>
    <dxf>
      <fill>
        <gradientFill degree="90">
          <stop position="0">
            <color rgb="FF92D050"/>
          </stop>
          <stop position="0.5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 tint="-0.34900967436750391"/>
          </stop>
          <stop position="0.5">
            <color theme="0"/>
          </stop>
          <stop position="1">
            <color theme="0" tint="-0.34900967436750391"/>
          </stop>
        </gradientFill>
      </fill>
    </dxf>
    <dxf>
      <fill>
        <gradientFill degree="90">
          <stop position="0">
            <color theme="9" tint="0.40000610370189521"/>
          </stop>
          <stop position="0.5">
            <color theme="0"/>
          </stop>
          <stop position="1">
            <color theme="9" tint="0.40000610370189521"/>
          </stop>
        </gradientFill>
      </fill>
    </dxf>
  </dxfs>
  <tableStyles count="0" defaultTableStyle="TableStyleMedium9" defaultPivotStyle="PivotStyleLight16"/>
  <colors>
    <mruColors>
      <color rgb="FF0033CC"/>
      <color rgb="FFFF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23/09/relationships/Python" Target="pyth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22412</xdr:rowOff>
    </xdr:from>
    <xdr:to>
      <xdr:col>0</xdr:col>
      <xdr:colOff>393771</xdr:colOff>
      <xdr:row>0</xdr:row>
      <xdr:rowOff>382412</xdr:rowOff>
    </xdr:to>
    <xdr:pic>
      <xdr:nvPicPr>
        <xdr:cNvPr id="73729" name="Picture 1">
          <a:extLst>
            <a:ext uri="{FF2B5EF4-FFF2-40B4-BE49-F238E27FC236}">
              <a16:creationId xmlns:a16="http://schemas.microsoft.com/office/drawing/2014/main" id="{00000000-0008-0000-0000-0000012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371359" cy="36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529167</xdr:colOff>
      <xdr:row>5</xdr:row>
      <xdr:rowOff>89649</xdr:rowOff>
    </xdr:from>
    <xdr:to>
      <xdr:col>4</xdr:col>
      <xdr:colOff>3579272</xdr:colOff>
      <xdr:row>40</xdr:row>
      <xdr:rowOff>137584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177367" y="1727949"/>
          <a:ext cx="3050105" cy="7305985"/>
          <a:chOff x="5145991" y="1580031"/>
          <a:chExt cx="3050105" cy="5628465"/>
        </a:xfrm>
      </xdr:grpSpPr>
      <xdr:sp macro="" textlink="">
        <xdr:nvSpPr>
          <xdr:cNvPr id="3" name="Right Brac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145991" y="1658471"/>
            <a:ext cx="476250" cy="5550025"/>
          </a:xfrm>
          <a:prstGeom prst="rightBrace">
            <a:avLst/>
          </a:prstGeom>
          <a:ln w="19050">
            <a:solidFill>
              <a:srgbClr val="0033CC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8" idx="0"/>
          </xdr:cNvCxnSpPr>
        </xdr:nvCxnSpPr>
        <xdr:spPr>
          <a:xfrm flipH="1" flipV="1">
            <a:off x="7306237" y="1580031"/>
            <a:ext cx="889859" cy="2008649"/>
          </a:xfrm>
          <a:prstGeom prst="straightConnector1">
            <a:avLst/>
          </a:prstGeom>
          <a:ln w="19050">
            <a:solidFill>
              <a:srgbClr val="0033C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1008529</xdr:colOff>
      <xdr:row>18</xdr:row>
      <xdr:rowOff>11206</xdr:rowOff>
    </xdr:from>
    <xdr:to>
      <xdr:col>4</xdr:col>
      <xdr:colOff>6150014</xdr:colOff>
      <xdr:row>29</xdr:row>
      <xdr:rowOff>32459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625353" y="4112559"/>
          <a:ext cx="5141485" cy="2240018"/>
        </a:xfrm>
        <a:prstGeom prst="rect">
          <a:avLst/>
        </a:prstGeom>
        <a:solidFill>
          <a:srgbClr val="FFFF00"/>
        </a:solidFill>
        <a:ln w="28575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Alle celler med </a:t>
          </a:r>
          <a:r>
            <a:rPr lang="en-US" sz="1600" b="1" baseline="0">
              <a:solidFill>
                <a:srgbClr val="0033CC"/>
              </a:solidFill>
              <a:latin typeface="Arial" pitchFamily="34" charset="0"/>
              <a:ea typeface="+mn-ea"/>
              <a:cs typeface="Arial" pitchFamily="34" charset="0"/>
            </a:rPr>
            <a:t>"BLÅ" 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skrift kan oppdateres.   </a:t>
          </a:r>
        </a:p>
        <a:p>
          <a:endParaRPr lang="en-US" sz="1600" b="1" baseline="0">
            <a:solidFill>
              <a:srgbClr val="0033CC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Disse grunndata er grunnlaget for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at alle regnearkene vil gi riktige verdier. Det er derfor viktig at verdiene i </a:t>
          </a:r>
          <a:r>
            <a:rPr lang="en-US" sz="1600" b="1" baseline="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"BLÅ" 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skrift er oppdatert og riktige.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Dette MÅ gjøres før "Klubb-arkene" blir fylt ut, ellers vil gamle verdier bli gjeldene. </a:t>
          </a:r>
          <a:endParaRPr lang="nb-NO" sz="1600" b="1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122"/>
  <sheetViews>
    <sheetView showGridLines="0" zoomScale="50" zoomScaleNormal="50" workbookViewId="0">
      <pane xSplit="3" ySplit="42" topLeftCell="D43" activePane="bottomRight" state="frozen"/>
      <selection pane="topRight" activeCell="D1" sqref="D1"/>
      <selection pane="bottomLeft" activeCell="A43" sqref="A43"/>
      <selection pane="bottomRight" activeCell="F18" sqref="F18"/>
    </sheetView>
  </sheetViews>
  <sheetFormatPr baseColWidth="10" defaultColWidth="11.5703125" defaultRowHeight="12.75" x14ac:dyDescent="0.2"/>
  <cols>
    <col min="1" max="1" width="6.28515625" customWidth="1"/>
    <col min="2" max="2" width="29.28515625" style="5" bestFit="1" customWidth="1"/>
    <col min="3" max="3" width="22.42578125" style="4" bestFit="1" customWidth="1"/>
    <col min="4" max="4" width="11.42578125" style="4" customWidth="1"/>
    <col min="5" max="5" width="93.85546875" customWidth="1"/>
  </cols>
  <sheetData>
    <row r="1" spans="1:5" ht="32.25" customHeight="1" thickBot="1" x14ac:dyDescent="0.25">
      <c r="A1" s="166"/>
      <c r="B1" s="167" t="s">
        <v>0</v>
      </c>
      <c r="C1" s="168" t="s">
        <v>1</v>
      </c>
      <c r="D1" s="176" t="s">
        <v>2</v>
      </c>
      <c r="E1" s="177"/>
    </row>
    <row r="2" spans="1:5" s="128" customFormat="1" ht="27" customHeight="1" thickBot="1" x14ac:dyDescent="0.4">
      <c r="A2" s="169" t="s">
        <v>3</v>
      </c>
      <c r="B2" s="170"/>
      <c r="C2" s="171"/>
      <c r="D2" s="174" t="s">
        <v>4</v>
      </c>
      <c r="E2" s="175"/>
    </row>
    <row r="3" spans="1:5" s="3" customFormat="1" ht="21" thickBot="1" x14ac:dyDescent="0.3">
      <c r="B3" s="1"/>
      <c r="C3" s="2"/>
      <c r="D3" s="172" t="s">
        <v>5</v>
      </c>
      <c r="E3" s="173"/>
    </row>
    <row r="4" spans="1:5" ht="13.5" thickBot="1" x14ac:dyDescent="0.25"/>
    <row r="5" spans="1:5" ht="33.75" customHeight="1" thickBot="1" x14ac:dyDescent="0.25">
      <c r="B5" s="40" t="s">
        <v>6</v>
      </c>
      <c r="D5" s="178" t="s">
        <v>94</v>
      </c>
      <c r="E5" s="179"/>
    </row>
    <row r="6" spans="1:5" ht="13.5" thickBot="1" x14ac:dyDescent="0.25"/>
    <row r="7" spans="1:5" s="3" customFormat="1" ht="15.75" x14ac:dyDescent="0.2">
      <c r="B7" s="159" t="s">
        <v>7</v>
      </c>
      <c r="C7" s="2" t="s">
        <v>8</v>
      </c>
      <c r="D7" s="152">
        <v>550</v>
      </c>
    </row>
    <row r="8" spans="1:5" s="3" customFormat="1" ht="16.5" thickBot="1" x14ac:dyDescent="0.25">
      <c r="B8" s="159" t="s">
        <v>9</v>
      </c>
      <c r="C8" s="2" t="s">
        <v>8</v>
      </c>
      <c r="D8" s="153">
        <v>0</v>
      </c>
    </row>
    <row r="9" spans="1:5" s="3" customFormat="1" ht="15.75" x14ac:dyDescent="0.2">
      <c r="B9" s="159" t="s">
        <v>9</v>
      </c>
      <c r="C9" s="2" t="s">
        <v>10</v>
      </c>
      <c r="D9" s="152">
        <v>700</v>
      </c>
    </row>
    <row r="10" spans="1:5" s="3" customFormat="1" ht="16.5" thickBot="1" x14ac:dyDescent="0.25">
      <c r="B10" s="159" t="s">
        <v>9</v>
      </c>
      <c r="C10" s="2" t="s">
        <v>10</v>
      </c>
      <c r="D10" s="154">
        <v>0</v>
      </c>
    </row>
    <row r="11" spans="1:5" s="3" customFormat="1" ht="15.75" x14ac:dyDescent="0.2">
      <c r="B11" s="1" t="s">
        <v>11</v>
      </c>
      <c r="C11" s="2" t="s">
        <v>8</v>
      </c>
      <c r="D11" s="152">
        <v>1200</v>
      </c>
    </row>
    <row r="12" spans="1:5" s="3" customFormat="1" ht="16.5" thickBot="1" x14ac:dyDescent="0.25">
      <c r="B12" s="1" t="s">
        <v>12</v>
      </c>
      <c r="C12" s="2" t="s">
        <v>8</v>
      </c>
      <c r="D12" s="154">
        <v>0</v>
      </c>
    </row>
    <row r="13" spans="1:5" s="3" customFormat="1" ht="15.75" x14ac:dyDescent="0.2">
      <c r="B13" s="1" t="s">
        <v>12</v>
      </c>
      <c r="C13" s="2" t="s">
        <v>10</v>
      </c>
      <c r="D13" s="152">
        <v>1400</v>
      </c>
    </row>
    <row r="14" spans="1:5" s="3" customFormat="1" ht="16.5" thickBot="1" x14ac:dyDescent="0.25">
      <c r="B14" s="1" t="s">
        <v>12</v>
      </c>
      <c r="C14" s="2" t="s">
        <v>10</v>
      </c>
      <c r="D14" s="153">
        <v>0</v>
      </c>
    </row>
    <row r="15" spans="1:5" s="3" customFormat="1" ht="15.75" thickBot="1" x14ac:dyDescent="0.25">
      <c r="B15" s="1"/>
      <c r="C15" s="2"/>
      <c r="D15" s="1"/>
    </row>
    <row r="16" spans="1:5" s="3" customFormat="1" ht="16.5" thickBot="1" x14ac:dyDescent="0.25">
      <c r="A16" s="160"/>
      <c r="B16" s="161" t="s">
        <v>13</v>
      </c>
      <c r="C16" s="162" t="s">
        <v>14</v>
      </c>
      <c r="D16" s="158">
        <v>640</v>
      </c>
    </row>
    <row r="17" spans="2:4" ht="13.5" thickBot="1" x14ac:dyDescent="0.25">
      <c r="D17" s="5"/>
    </row>
    <row r="18" spans="2:4" s="3" customFormat="1" ht="15.75" x14ac:dyDescent="0.2">
      <c r="B18" s="1" t="s">
        <v>15</v>
      </c>
      <c r="C18" s="163" t="s">
        <v>16</v>
      </c>
      <c r="D18" s="155">
        <v>200</v>
      </c>
    </row>
    <row r="19" spans="2:4" s="3" customFormat="1" ht="15.75" x14ac:dyDescent="0.2">
      <c r="B19" s="1" t="s">
        <v>15</v>
      </c>
      <c r="C19" s="164" t="s">
        <v>17</v>
      </c>
      <c r="D19" s="156">
        <v>2500</v>
      </c>
    </row>
    <row r="20" spans="2:4" s="3" customFormat="1" ht="15.75" x14ac:dyDescent="0.2">
      <c r="B20" s="1" t="s">
        <v>15</v>
      </c>
      <c r="C20" s="164" t="s">
        <v>18</v>
      </c>
      <c r="D20" s="156">
        <v>2100</v>
      </c>
    </row>
    <row r="21" spans="2:4" s="3" customFormat="1" ht="15.75" x14ac:dyDescent="0.2">
      <c r="B21" s="1" t="s">
        <v>15</v>
      </c>
      <c r="C21" s="164" t="s">
        <v>19</v>
      </c>
      <c r="D21" s="156">
        <v>3000</v>
      </c>
    </row>
    <row r="22" spans="2:4" s="3" customFormat="1" ht="15.75" x14ac:dyDescent="0.2">
      <c r="B22" s="1" t="s">
        <v>15</v>
      </c>
      <c r="C22" s="164" t="s">
        <v>20</v>
      </c>
      <c r="D22" s="156">
        <v>200</v>
      </c>
    </row>
    <row r="23" spans="2:4" s="3" customFormat="1" ht="15.75" x14ac:dyDescent="0.2">
      <c r="B23" s="1" t="s">
        <v>15</v>
      </c>
      <c r="C23" s="164" t="s">
        <v>21</v>
      </c>
      <c r="D23" s="156">
        <v>4500</v>
      </c>
    </row>
    <row r="24" spans="2:4" s="3" customFormat="1" ht="15.75" x14ac:dyDescent="0.2">
      <c r="B24" s="1" t="s">
        <v>15</v>
      </c>
      <c r="C24" s="164" t="s">
        <v>22</v>
      </c>
      <c r="D24" s="156">
        <v>200</v>
      </c>
    </row>
    <row r="25" spans="2:4" s="3" customFormat="1" ht="15.75" x14ac:dyDescent="0.2">
      <c r="B25" s="1" t="s">
        <v>15</v>
      </c>
      <c r="C25" s="164" t="s">
        <v>23</v>
      </c>
      <c r="D25" s="156">
        <v>5500</v>
      </c>
    </row>
    <row r="26" spans="2:4" s="3" customFormat="1" ht="15.75" x14ac:dyDescent="0.2">
      <c r="B26" s="1" t="s">
        <v>15</v>
      </c>
      <c r="C26" s="164" t="s">
        <v>24</v>
      </c>
      <c r="D26" s="156">
        <v>200</v>
      </c>
    </row>
    <row r="27" spans="2:4" s="3" customFormat="1" ht="15.75" x14ac:dyDescent="0.2">
      <c r="B27" s="1" t="s">
        <v>15</v>
      </c>
      <c r="C27" s="164" t="s">
        <v>25</v>
      </c>
      <c r="D27" s="156">
        <v>6500</v>
      </c>
    </row>
    <row r="28" spans="2:4" s="3" customFormat="1" ht="15.75" x14ac:dyDescent="0.2">
      <c r="B28" s="1" t="s">
        <v>15</v>
      </c>
      <c r="C28" s="164" t="s">
        <v>26</v>
      </c>
      <c r="D28" s="156">
        <v>200</v>
      </c>
    </row>
    <row r="29" spans="2:4" s="3" customFormat="1" ht="15.75" x14ac:dyDescent="0.2">
      <c r="B29" s="1" t="s">
        <v>15</v>
      </c>
      <c r="C29" s="164" t="s">
        <v>27</v>
      </c>
      <c r="D29" s="156">
        <v>0</v>
      </c>
    </row>
    <row r="30" spans="2:4" s="3" customFormat="1" ht="15.75" x14ac:dyDescent="0.2">
      <c r="B30" s="1" t="s">
        <v>15</v>
      </c>
      <c r="C30" s="164" t="s">
        <v>28</v>
      </c>
      <c r="D30" s="156">
        <v>200</v>
      </c>
    </row>
    <row r="31" spans="2:4" s="3" customFormat="1" ht="15.75" x14ac:dyDescent="0.2">
      <c r="B31" s="1" t="s">
        <v>15</v>
      </c>
      <c r="C31" s="164" t="s">
        <v>29</v>
      </c>
      <c r="D31" s="156">
        <v>0</v>
      </c>
    </row>
    <row r="32" spans="2:4" s="3" customFormat="1" ht="15.75" x14ac:dyDescent="0.2">
      <c r="B32" s="1" t="s">
        <v>15</v>
      </c>
      <c r="C32" s="164" t="s">
        <v>30</v>
      </c>
      <c r="D32" s="156">
        <v>200</v>
      </c>
    </row>
    <row r="33" spans="2:4" s="3" customFormat="1" ht="15.75" x14ac:dyDescent="0.2">
      <c r="B33" s="1" t="s">
        <v>15</v>
      </c>
      <c r="C33" s="164" t="s">
        <v>31</v>
      </c>
      <c r="D33" s="156">
        <v>200</v>
      </c>
    </row>
    <row r="34" spans="2:4" s="3" customFormat="1" ht="15.75" x14ac:dyDescent="0.2">
      <c r="B34" s="1" t="s">
        <v>15</v>
      </c>
      <c r="C34" s="164" t="s">
        <v>32</v>
      </c>
      <c r="D34" s="156">
        <v>200</v>
      </c>
    </row>
    <row r="35" spans="2:4" s="3" customFormat="1" ht="15.75" x14ac:dyDescent="0.2">
      <c r="B35" s="1" t="s">
        <v>33</v>
      </c>
      <c r="C35" s="164" t="s">
        <v>34</v>
      </c>
      <c r="D35" s="156">
        <v>2100</v>
      </c>
    </row>
    <row r="36" spans="2:4" s="3" customFormat="1" ht="15.75" x14ac:dyDescent="0.2">
      <c r="B36" s="1" t="s">
        <v>33</v>
      </c>
      <c r="C36" s="164" t="s">
        <v>35</v>
      </c>
      <c r="D36" s="156">
        <v>2500</v>
      </c>
    </row>
    <row r="37" spans="2:4" s="3" customFormat="1" ht="15.75" x14ac:dyDescent="0.2">
      <c r="B37" s="1" t="s">
        <v>33</v>
      </c>
      <c r="C37" s="164" t="s">
        <v>36</v>
      </c>
      <c r="D37" s="156">
        <v>3000</v>
      </c>
    </row>
    <row r="38" spans="2:4" s="3" customFormat="1" ht="15.75" x14ac:dyDescent="0.2">
      <c r="B38" s="1" t="s">
        <v>33</v>
      </c>
      <c r="C38" s="164" t="s">
        <v>37</v>
      </c>
      <c r="D38" s="156">
        <v>4500</v>
      </c>
    </row>
    <row r="39" spans="2:4" s="3" customFormat="1" ht="15.75" x14ac:dyDescent="0.2">
      <c r="B39" s="1" t="s">
        <v>33</v>
      </c>
      <c r="C39" s="164" t="s">
        <v>38</v>
      </c>
      <c r="D39" s="156">
        <v>5500</v>
      </c>
    </row>
    <row r="40" spans="2:4" s="3" customFormat="1" ht="15.75" x14ac:dyDescent="0.2">
      <c r="B40" s="1" t="s">
        <v>33</v>
      </c>
      <c r="C40" s="164" t="s">
        <v>39</v>
      </c>
      <c r="D40" s="156">
        <v>6500</v>
      </c>
    </row>
    <row r="41" spans="2:4" s="3" customFormat="1" ht="16.5" thickBot="1" x14ac:dyDescent="0.25">
      <c r="B41" s="1" t="s">
        <v>33</v>
      </c>
      <c r="C41" s="165" t="s">
        <v>40</v>
      </c>
      <c r="D41" s="157">
        <v>0</v>
      </c>
    </row>
    <row r="42" spans="2:4" ht="13.5" thickBot="1" x14ac:dyDescent="0.25"/>
    <row r="43" spans="2:4" ht="13.5" thickBot="1" x14ac:dyDescent="0.25">
      <c r="B43" s="40" t="s">
        <v>41</v>
      </c>
      <c r="C43" s="91" t="s">
        <v>14</v>
      </c>
    </row>
    <row r="44" spans="2:4" ht="13.5" thickBot="1" x14ac:dyDescent="0.25"/>
    <row r="45" spans="2:4" x14ac:dyDescent="0.2">
      <c r="B45" s="48" t="s">
        <v>42</v>
      </c>
      <c r="C45" s="46" t="s">
        <v>43</v>
      </c>
    </row>
    <row r="46" spans="2:4" ht="13.5" thickBot="1" x14ac:dyDescent="0.25">
      <c r="B46" s="48" t="s">
        <v>44</v>
      </c>
      <c r="C46" s="47">
        <v>0</v>
      </c>
    </row>
    <row r="47" spans="2:4" ht="13.5" thickBot="1" x14ac:dyDescent="0.25"/>
    <row r="48" spans="2:4" x14ac:dyDescent="0.2">
      <c r="B48" s="40" t="s">
        <v>45</v>
      </c>
      <c r="C48" s="49">
        <v>6</v>
      </c>
    </row>
    <row r="49" spans="2:3" x14ac:dyDescent="0.2">
      <c r="B49" s="40" t="s">
        <v>45</v>
      </c>
      <c r="C49" s="50">
        <v>7</v>
      </c>
    </row>
    <row r="50" spans="2:3" x14ac:dyDescent="0.2">
      <c r="B50" s="40" t="s">
        <v>45</v>
      </c>
      <c r="C50" s="50">
        <v>8</v>
      </c>
    </row>
    <row r="51" spans="2:3" x14ac:dyDescent="0.2">
      <c r="B51" s="40" t="s">
        <v>45</v>
      </c>
      <c r="C51" s="50">
        <v>9</v>
      </c>
    </row>
    <row r="52" spans="2:3" x14ac:dyDescent="0.2">
      <c r="B52" s="40" t="s">
        <v>45</v>
      </c>
      <c r="C52" s="50">
        <v>10</v>
      </c>
    </row>
    <row r="53" spans="2:3" x14ac:dyDescent="0.2">
      <c r="B53" s="40" t="s">
        <v>45</v>
      </c>
      <c r="C53" s="50">
        <v>11</v>
      </c>
    </row>
    <row r="54" spans="2:3" x14ac:dyDescent="0.2">
      <c r="B54" s="40" t="s">
        <v>45</v>
      </c>
      <c r="C54" s="50">
        <v>12</v>
      </c>
    </row>
    <row r="55" spans="2:3" x14ac:dyDescent="0.2">
      <c r="B55" s="40" t="s">
        <v>45</v>
      </c>
      <c r="C55" s="50">
        <v>13</v>
      </c>
    </row>
    <row r="56" spans="2:3" x14ac:dyDescent="0.2">
      <c r="B56" s="40" t="s">
        <v>45</v>
      </c>
      <c r="C56" s="50">
        <v>14</v>
      </c>
    </row>
    <row r="57" spans="2:3" x14ac:dyDescent="0.2">
      <c r="B57" s="40" t="s">
        <v>45</v>
      </c>
      <c r="C57" s="50">
        <v>15</v>
      </c>
    </row>
    <row r="58" spans="2:3" x14ac:dyDescent="0.2">
      <c r="B58" s="40" t="s">
        <v>45</v>
      </c>
      <c r="C58" s="50">
        <v>16</v>
      </c>
    </row>
    <row r="59" spans="2:3" x14ac:dyDescent="0.2">
      <c r="B59" s="40" t="s">
        <v>45</v>
      </c>
      <c r="C59" s="50">
        <v>17</v>
      </c>
    </row>
    <row r="60" spans="2:3" x14ac:dyDescent="0.2">
      <c r="B60" s="40" t="s">
        <v>45</v>
      </c>
      <c r="C60" s="50">
        <v>18</v>
      </c>
    </row>
    <row r="61" spans="2:3" x14ac:dyDescent="0.2">
      <c r="B61" s="40" t="s">
        <v>45</v>
      </c>
      <c r="C61" s="50">
        <v>19</v>
      </c>
    </row>
    <row r="62" spans="2:3" x14ac:dyDescent="0.2">
      <c r="B62" s="40" t="s">
        <v>45</v>
      </c>
      <c r="C62" s="50">
        <v>20</v>
      </c>
    </row>
    <row r="63" spans="2:3" x14ac:dyDescent="0.2">
      <c r="B63" s="40" t="s">
        <v>45</v>
      </c>
      <c r="C63" s="50">
        <v>21</v>
      </c>
    </row>
    <row r="64" spans="2:3" x14ac:dyDescent="0.2">
      <c r="B64" s="40" t="s">
        <v>45</v>
      </c>
      <c r="C64" s="50">
        <v>22</v>
      </c>
    </row>
    <row r="65" spans="2:3" x14ac:dyDescent="0.2">
      <c r="B65" s="40" t="s">
        <v>45</v>
      </c>
      <c r="C65" s="50">
        <v>23</v>
      </c>
    </row>
    <row r="66" spans="2:3" x14ac:dyDescent="0.2">
      <c r="B66" s="40" t="s">
        <v>45</v>
      </c>
      <c r="C66" s="50">
        <v>24</v>
      </c>
    </row>
    <row r="67" spans="2:3" x14ac:dyDescent="0.2">
      <c r="B67" s="40" t="s">
        <v>45</v>
      </c>
      <c r="C67" s="50">
        <v>25</v>
      </c>
    </row>
    <row r="68" spans="2:3" x14ac:dyDescent="0.2">
      <c r="B68" s="40" t="s">
        <v>45</v>
      </c>
      <c r="C68" s="50">
        <v>26</v>
      </c>
    </row>
    <row r="69" spans="2:3" x14ac:dyDescent="0.2">
      <c r="B69" s="40" t="s">
        <v>45</v>
      </c>
      <c r="C69" s="50">
        <v>27</v>
      </c>
    </row>
    <row r="70" spans="2:3" x14ac:dyDescent="0.2">
      <c r="B70" s="40" t="s">
        <v>45</v>
      </c>
      <c r="C70" s="50">
        <v>28</v>
      </c>
    </row>
    <row r="71" spans="2:3" x14ac:dyDescent="0.2">
      <c r="B71" s="40" t="s">
        <v>45</v>
      </c>
      <c r="C71" s="50">
        <v>29</v>
      </c>
    </row>
    <row r="72" spans="2:3" x14ac:dyDescent="0.2">
      <c r="B72" s="40" t="s">
        <v>45</v>
      </c>
      <c r="C72" s="50">
        <v>30</v>
      </c>
    </row>
    <row r="73" spans="2:3" x14ac:dyDescent="0.2">
      <c r="B73" s="40" t="s">
        <v>45</v>
      </c>
      <c r="C73" s="50">
        <v>31</v>
      </c>
    </row>
    <row r="74" spans="2:3" x14ac:dyDescent="0.2">
      <c r="B74" s="40" t="s">
        <v>45</v>
      </c>
      <c r="C74" s="50">
        <v>32</v>
      </c>
    </row>
    <row r="75" spans="2:3" x14ac:dyDescent="0.2">
      <c r="B75" s="40" t="s">
        <v>45</v>
      </c>
      <c r="C75" s="50">
        <v>33</v>
      </c>
    </row>
    <row r="76" spans="2:3" x14ac:dyDescent="0.2">
      <c r="B76" s="40" t="s">
        <v>45</v>
      </c>
      <c r="C76" s="50">
        <v>34</v>
      </c>
    </row>
    <row r="77" spans="2:3" x14ac:dyDescent="0.2">
      <c r="B77" s="40" t="s">
        <v>45</v>
      </c>
      <c r="C77" s="50">
        <v>35</v>
      </c>
    </row>
    <row r="78" spans="2:3" x14ac:dyDescent="0.2">
      <c r="B78" s="40" t="s">
        <v>45</v>
      </c>
      <c r="C78" s="50">
        <v>36</v>
      </c>
    </row>
    <row r="79" spans="2:3" x14ac:dyDescent="0.2">
      <c r="B79" s="40" t="s">
        <v>45</v>
      </c>
      <c r="C79" s="50">
        <v>37</v>
      </c>
    </row>
    <row r="80" spans="2:3" x14ac:dyDescent="0.2">
      <c r="B80" s="40" t="s">
        <v>45</v>
      </c>
      <c r="C80" s="50">
        <v>38</v>
      </c>
    </row>
    <row r="81" spans="2:3" x14ac:dyDescent="0.2">
      <c r="B81" s="40" t="s">
        <v>45</v>
      </c>
      <c r="C81" s="50">
        <v>39</v>
      </c>
    </row>
    <row r="82" spans="2:3" x14ac:dyDescent="0.2">
      <c r="B82" s="40" t="s">
        <v>45</v>
      </c>
      <c r="C82" s="50">
        <v>40</v>
      </c>
    </row>
    <row r="83" spans="2:3" x14ac:dyDescent="0.2">
      <c r="B83" s="40" t="s">
        <v>45</v>
      </c>
      <c r="C83" s="50">
        <v>41</v>
      </c>
    </row>
    <row r="84" spans="2:3" x14ac:dyDescent="0.2">
      <c r="B84" s="40" t="s">
        <v>45</v>
      </c>
      <c r="C84" s="50">
        <v>42</v>
      </c>
    </row>
    <row r="85" spans="2:3" x14ac:dyDescent="0.2">
      <c r="B85" s="40" t="s">
        <v>45</v>
      </c>
      <c r="C85" s="50">
        <v>43</v>
      </c>
    </row>
    <row r="86" spans="2:3" x14ac:dyDescent="0.2">
      <c r="B86" s="40" t="s">
        <v>45</v>
      </c>
      <c r="C86" s="50">
        <v>44</v>
      </c>
    </row>
    <row r="87" spans="2:3" x14ac:dyDescent="0.2">
      <c r="B87" s="40" t="s">
        <v>45</v>
      </c>
      <c r="C87" s="50">
        <v>45</v>
      </c>
    </row>
    <row r="88" spans="2:3" x14ac:dyDescent="0.2">
      <c r="B88" s="40" t="s">
        <v>45</v>
      </c>
      <c r="C88" s="50">
        <v>46</v>
      </c>
    </row>
    <row r="89" spans="2:3" x14ac:dyDescent="0.2">
      <c r="B89" s="40" t="s">
        <v>45</v>
      </c>
      <c r="C89" s="50">
        <v>47</v>
      </c>
    </row>
    <row r="90" spans="2:3" x14ac:dyDescent="0.2">
      <c r="B90" s="40" t="s">
        <v>45</v>
      </c>
      <c r="C90" s="50">
        <v>48</v>
      </c>
    </row>
    <row r="91" spans="2:3" x14ac:dyDescent="0.2">
      <c r="B91" s="40" t="s">
        <v>45</v>
      </c>
      <c r="C91" s="50">
        <v>49</v>
      </c>
    </row>
    <row r="92" spans="2:3" x14ac:dyDescent="0.2">
      <c r="B92" s="40" t="s">
        <v>45</v>
      </c>
      <c r="C92" s="50">
        <v>50</v>
      </c>
    </row>
    <row r="93" spans="2:3" x14ac:dyDescent="0.2">
      <c r="B93" s="40" t="s">
        <v>45</v>
      </c>
      <c r="C93" s="50">
        <v>51</v>
      </c>
    </row>
    <row r="94" spans="2:3" x14ac:dyDescent="0.2">
      <c r="B94" s="40" t="s">
        <v>45</v>
      </c>
      <c r="C94" s="50">
        <v>52</v>
      </c>
    </row>
    <row r="95" spans="2:3" x14ac:dyDescent="0.2">
      <c r="B95" s="40" t="s">
        <v>45</v>
      </c>
      <c r="C95" s="50">
        <v>53</v>
      </c>
    </row>
    <row r="96" spans="2:3" x14ac:dyDescent="0.2">
      <c r="B96" s="40" t="s">
        <v>45</v>
      </c>
      <c r="C96" s="50">
        <v>54</v>
      </c>
    </row>
    <row r="97" spans="2:3" x14ac:dyDescent="0.2">
      <c r="B97" s="40" t="s">
        <v>45</v>
      </c>
      <c r="C97" s="50">
        <v>55</v>
      </c>
    </row>
    <row r="98" spans="2:3" x14ac:dyDescent="0.2">
      <c r="B98" s="40" t="s">
        <v>45</v>
      </c>
      <c r="C98" s="50">
        <v>56</v>
      </c>
    </row>
    <row r="99" spans="2:3" x14ac:dyDescent="0.2">
      <c r="B99" s="40" t="s">
        <v>45</v>
      </c>
      <c r="C99" s="50">
        <v>57</v>
      </c>
    </row>
    <row r="100" spans="2:3" x14ac:dyDescent="0.2">
      <c r="B100" s="40" t="s">
        <v>45</v>
      </c>
      <c r="C100" s="50">
        <v>58</v>
      </c>
    </row>
    <row r="101" spans="2:3" x14ac:dyDescent="0.2">
      <c r="B101" s="40" t="s">
        <v>45</v>
      </c>
      <c r="C101" s="50">
        <v>59</v>
      </c>
    </row>
    <row r="102" spans="2:3" x14ac:dyDescent="0.2">
      <c r="B102" s="40" t="s">
        <v>45</v>
      </c>
      <c r="C102" s="50">
        <v>60</v>
      </c>
    </row>
    <row r="103" spans="2:3" x14ac:dyDescent="0.2">
      <c r="B103" s="40" t="s">
        <v>45</v>
      </c>
      <c r="C103" s="50">
        <v>61</v>
      </c>
    </row>
    <row r="104" spans="2:3" x14ac:dyDescent="0.2">
      <c r="B104" s="40" t="s">
        <v>45</v>
      </c>
      <c r="C104" s="50">
        <v>62</v>
      </c>
    </row>
    <row r="105" spans="2:3" x14ac:dyDescent="0.2">
      <c r="B105" s="40" t="s">
        <v>45</v>
      </c>
      <c r="C105" s="50">
        <v>63</v>
      </c>
    </row>
    <row r="106" spans="2:3" x14ac:dyDescent="0.2">
      <c r="B106" s="40" t="s">
        <v>45</v>
      </c>
      <c r="C106" s="50">
        <v>64</v>
      </c>
    </row>
    <row r="107" spans="2:3" x14ac:dyDescent="0.2">
      <c r="B107" s="40" t="s">
        <v>45</v>
      </c>
      <c r="C107" s="50">
        <v>65</v>
      </c>
    </row>
    <row r="108" spans="2:3" x14ac:dyDescent="0.2">
      <c r="B108" s="40" t="s">
        <v>45</v>
      </c>
      <c r="C108" s="50">
        <v>66</v>
      </c>
    </row>
    <row r="109" spans="2:3" x14ac:dyDescent="0.2">
      <c r="B109" s="40" t="s">
        <v>45</v>
      </c>
      <c r="C109" s="50">
        <v>67</v>
      </c>
    </row>
    <row r="110" spans="2:3" x14ac:dyDescent="0.2">
      <c r="B110" s="40" t="s">
        <v>45</v>
      </c>
      <c r="C110" s="50">
        <v>68</v>
      </c>
    </row>
    <row r="111" spans="2:3" x14ac:dyDescent="0.2">
      <c r="B111" s="40" t="s">
        <v>45</v>
      </c>
      <c r="C111" s="50">
        <v>69</v>
      </c>
    </row>
    <row r="112" spans="2:3" x14ac:dyDescent="0.2">
      <c r="B112" s="40" t="s">
        <v>45</v>
      </c>
      <c r="C112" s="50">
        <v>70</v>
      </c>
    </row>
    <row r="113" spans="2:3" x14ac:dyDescent="0.2">
      <c r="B113" s="40" t="s">
        <v>45</v>
      </c>
      <c r="C113" s="50">
        <v>71</v>
      </c>
    </row>
    <row r="114" spans="2:3" x14ac:dyDescent="0.2">
      <c r="B114" s="40" t="s">
        <v>45</v>
      </c>
      <c r="C114" s="50">
        <v>72</v>
      </c>
    </row>
    <row r="115" spans="2:3" x14ac:dyDescent="0.2">
      <c r="B115" s="40" t="s">
        <v>45</v>
      </c>
      <c r="C115" s="50">
        <v>73</v>
      </c>
    </row>
    <row r="116" spans="2:3" x14ac:dyDescent="0.2">
      <c r="B116" s="40" t="s">
        <v>45</v>
      </c>
      <c r="C116" s="50">
        <v>74</v>
      </c>
    </row>
    <row r="117" spans="2:3" x14ac:dyDescent="0.2">
      <c r="B117" s="40" t="s">
        <v>45</v>
      </c>
      <c r="C117" s="50">
        <v>75</v>
      </c>
    </row>
    <row r="118" spans="2:3" x14ac:dyDescent="0.2">
      <c r="B118" s="40" t="s">
        <v>45</v>
      </c>
      <c r="C118" s="50">
        <v>76</v>
      </c>
    </row>
    <row r="119" spans="2:3" x14ac:dyDescent="0.2">
      <c r="B119" s="40" t="s">
        <v>45</v>
      </c>
      <c r="C119" s="50">
        <v>77</v>
      </c>
    </row>
    <row r="120" spans="2:3" x14ac:dyDescent="0.2">
      <c r="B120" s="40" t="s">
        <v>45</v>
      </c>
      <c r="C120" s="50">
        <v>78</v>
      </c>
    </row>
    <row r="121" spans="2:3" x14ac:dyDescent="0.2">
      <c r="B121" s="40" t="s">
        <v>45</v>
      </c>
      <c r="C121" s="50">
        <v>79</v>
      </c>
    </row>
    <row r="122" spans="2:3" ht="13.5" thickBot="1" x14ac:dyDescent="0.25">
      <c r="B122" s="40" t="s">
        <v>45</v>
      </c>
      <c r="C122" s="51">
        <v>80</v>
      </c>
    </row>
  </sheetData>
  <sortState xmlns:xlrd2="http://schemas.microsoft.com/office/spreadsheetml/2017/richdata2" ref="B18:E41">
    <sortCondition ref="C18:C41"/>
  </sortState>
  <mergeCells count="5">
    <mergeCell ref="A2:C2"/>
    <mergeCell ref="D3:E3"/>
    <mergeCell ref="D2:E2"/>
    <mergeCell ref="D1:E1"/>
    <mergeCell ref="D5:E5"/>
  </mergeCells>
  <pageMargins left="0.59055118110236227" right="0.31496062992125984" top="0.78740157480314965" bottom="0.78740157480314965" header="0.31496062992125984" footer="0.31496062992125984"/>
  <pageSetup paperSize="9" scale="55" orientation="portrait" r:id="rId1"/>
  <headerFooter>
    <oddHeader>&amp;L&amp;F</oddHeader>
    <oddFooter>&amp;L&amp;A&amp;R&amp;D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8"/>
  <sheetViews>
    <sheetView showGridLines="0" tabSelected="1" zoomScaleNormal="100" workbookViewId="0">
      <pane xSplit="5" ySplit="6" topLeftCell="F7" activePane="bottomRight" state="frozen"/>
      <selection pane="topRight" activeCell="C2" sqref="C2:P2"/>
      <selection pane="bottomLeft" activeCell="C2" sqref="C2:P2"/>
      <selection pane="bottomRight" activeCell="G7" sqref="G7"/>
    </sheetView>
  </sheetViews>
  <sheetFormatPr baseColWidth="10" defaultColWidth="11.42578125" defaultRowHeight="14.25" x14ac:dyDescent="0.2"/>
  <cols>
    <col min="1" max="1" width="4.140625" style="114" bestFit="1" customWidth="1"/>
    <col min="2" max="2" width="17.85546875" style="114" bestFit="1" customWidth="1"/>
    <col min="3" max="3" width="14.140625" style="114" bestFit="1" customWidth="1"/>
    <col min="4" max="4" width="5.85546875" style="113" customWidth="1"/>
    <col min="5" max="5" width="5.85546875" style="113" bestFit="1" customWidth="1"/>
    <col min="6" max="6" width="9.85546875" style="113" customWidth="1"/>
    <col min="7" max="7" width="15.5703125" style="114" customWidth="1"/>
    <col min="8" max="8" width="18.140625" style="112" bestFit="1" customWidth="1"/>
    <col min="9" max="12" width="13.85546875" style="112" customWidth="1"/>
    <col min="13" max="13" width="9.42578125" style="112" customWidth="1"/>
    <col min="14" max="14" width="11.42578125" style="112" customWidth="1"/>
    <col min="15" max="15" width="25.5703125" style="112" customWidth="1"/>
    <col min="16" max="16" width="27.85546875" style="112" bestFit="1" customWidth="1"/>
    <col min="17" max="17" width="11.42578125" style="6"/>
    <col min="18" max="18" width="11.42578125" style="114" hidden="1" customWidth="1"/>
    <col min="19" max="20" width="2.28515625" style="114" hidden="1" customWidth="1"/>
    <col min="21" max="21" width="4.7109375" style="114" hidden="1" customWidth="1"/>
    <col min="22" max="22" width="7" style="114" hidden="1" customWidth="1"/>
    <col min="23" max="23" width="5" style="6" hidden="1" customWidth="1"/>
    <col min="24" max="24" width="3.5703125" style="114" hidden="1" customWidth="1"/>
    <col min="25" max="26" width="2.42578125" style="114" hidden="1" customWidth="1"/>
    <col min="27" max="27" width="2.28515625" style="114" hidden="1" customWidth="1"/>
    <col min="28" max="28" width="2.42578125" style="114" customWidth="1"/>
    <col min="29" max="16384" width="11.42578125" style="114"/>
  </cols>
  <sheetData>
    <row r="1" spans="1:28" s="15" customFormat="1" ht="30" customHeight="1" x14ac:dyDescent="0.2">
      <c r="A1" s="183" t="str">
        <f>Konstanter!$D$5</f>
        <v>INNBETALINGSSKJEMA / SAMLET PÅMELDING - HØSTGASSHUKU 2025 I BERGEN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AA1" s="16"/>
      <c r="AB1" s="16"/>
    </row>
    <row r="2" spans="1:28" s="15" customFormat="1" ht="26.25" thickBot="1" x14ac:dyDescent="0.25">
      <c r="A2" s="18"/>
      <c r="B2" s="19" t="s">
        <v>46</v>
      </c>
      <c r="C2" s="185" t="s">
        <v>47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AA2" s="17"/>
      <c r="AB2" s="17"/>
    </row>
    <row r="3" spans="1:28" s="15" customFormat="1" ht="30" customHeight="1" x14ac:dyDescent="0.2">
      <c r="A3" s="20"/>
      <c r="B3" s="21"/>
      <c r="C3" s="21"/>
      <c r="D3" s="21"/>
      <c r="E3" s="21"/>
      <c r="F3" s="105" t="s">
        <v>48</v>
      </c>
      <c r="G3" s="106" t="s">
        <v>49</v>
      </c>
      <c r="H3" s="187" t="s">
        <v>50</v>
      </c>
      <c r="I3" s="190" t="s">
        <v>7</v>
      </c>
      <c r="J3" s="191"/>
      <c r="K3" s="192" t="s">
        <v>11</v>
      </c>
      <c r="L3" s="193"/>
      <c r="M3" s="100" t="s">
        <v>51</v>
      </c>
      <c r="N3" s="101" t="s">
        <v>52</v>
      </c>
      <c r="O3" s="119" t="s">
        <v>53</v>
      </c>
      <c r="P3" s="103"/>
      <c r="T3" s="17"/>
      <c r="Z3" s="122"/>
      <c r="AA3" s="17"/>
      <c r="AB3" s="17"/>
    </row>
    <row r="4" spans="1:28" s="15" customFormat="1" ht="12.75" customHeight="1" x14ac:dyDescent="0.2">
      <c r="A4" s="22"/>
      <c r="B4" s="23"/>
      <c r="C4" s="23"/>
      <c r="D4" s="24"/>
      <c r="E4" s="23"/>
      <c r="F4" s="107" t="s">
        <v>54</v>
      </c>
      <c r="G4" s="108" t="s">
        <v>55</v>
      </c>
      <c r="H4" s="188"/>
      <c r="I4" s="25" t="s">
        <v>8</v>
      </c>
      <c r="J4" s="26" t="s">
        <v>10</v>
      </c>
      <c r="K4" s="27" t="s">
        <v>8</v>
      </c>
      <c r="L4" s="28" t="s">
        <v>10</v>
      </c>
      <c r="M4" s="96"/>
      <c r="N4" s="97" t="s">
        <v>56</v>
      </c>
      <c r="O4" s="120" t="s">
        <v>57</v>
      </c>
      <c r="P4" s="104" t="s">
        <v>58</v>
      </c>
      <c r="T4" s="17"/>
      <c r="Z4" s="122"/>
      <c r="AA4" s="17"/>
      <c r="AB4" s="17"/>
    </row>
    <row r="5" spans="1:28" s="15" customFormat="1" ht="12.75" customHeight="1" x14ac:dyDescent="0.2">
      <c r="A5" s="29"/>
      <c r="B5" s="194" t="s">
        <v>59</v>
      </c>
      <c r="C5" s="195"/>
      <c r="D5" s="30"/>
      <c r="E5" s="89" t="s">
        <v>60</v>
      </c>
      <c r="F5" s="109"/>
      <c r="G5" s="108"/>
      <c r="H5" s="188"/>
      <c r="I5" s="31" t="s">
        <v>61</v>
      </c>
      <c r="J5" s="32" t="s">
        <v>61</v>
      </c>
      <c r="K5" s="33" t="s">
        <v>61</v>
      </c>
      <c r="L5" s="34" t="s">
        <v>61</v>
      </c>
      <c r="M5" s="96"/>
      <c r="N5" s="97" t="s">
        <v>62</v>
      </c>
      <c r="O5" s="120" t="s">
        <v>63</v>
      </c>
      <c r="P5" s="104"/>
      <c r="S5" s="115"/>
      <c r="T5" s="115"/>
      <c r="U5" s="115"/>
      <c r="W5" s="115"/>
      <c r="Y5" s="115"/>
      <c r="Z5" s="115"/>
      <c r="AA5" s="115"/>
      <c r="AB5" s="17"/>
    </row>
    <row r="6" spans="1:28" s="126" customFormat="1" ht="12.75" customHeight="1" thickBot="1" x14ac:dyDescent="0.25">
      <c r="A6" s="123" t="s">
        <v>64</v>
      </c>
      <c r="B6" s="124" t="s">
        <v>65</v>
      </c>
      <c r="C6" s="125" t="s">
        <v>66</v>
      </c>
      <c r="D6" s="90" t="s">
        <v>67</v>
      </c>
      <c r="E6" s="90" t="s">
        <v>68</v>
      </c>
      <c r="F6" s="110" t="s">
        <v>69</v>
      </c>
      <c r="G6" s="111" t="s">
        <v>70</v>
      </c>
      <c r="H6" s="189"/>
      <c r="I6" s="35">
        <f>Junior3</f>
        <v>550</v>
      </c>
      <c r="J6" s="36">
        <f>Junior4</f>
        <v>700</v>
      </c>
      <c r="K6" s="37">
        <f>Senior3</f>
        <v>1200</v>
      </c>
      <c r="L6" s="38">
        <f>Senior4</f>
        <v>1400</v>
      </c>
      <c r="M6" s="98" t="s">
        <v>69</v>
      </c>
      <c r="N6" s="99">
        <f>Bankett</f>
        <v>640</v>
      </c>
      <c r="O6" s="121" t="s">
        <v>71</v>
      </c>
      <c r="P6" s="102"/>
      <c r="S6" s="115"/>
      <c r="T6" s="115"/>
      <c r="U6" s="115"/>
      <c r="V6" s="39"/>
      <c r="W6" s="115"/>
      <c r="X6" s="15"/>
      <c r="Y6" s="115"/>
      <c r="Z6" s="116"/>
      <c r="AA6" s="115"/>
      <c r="AB6" s="17"/>
    </row>
    <row r="7" spans="1:28" s="39" customFormat="1" ht="12.75" x14ac:dyDescent="0.2">
      <c r="A7" s="70">
        <v>1</v>
      </c>
      <c r="B7" s="148"/>
      <c r="C7" s="149"/>
      <c r="D7" s="150"/>
      <c r="E7" s="151"/>
      <c r="F7" s="92" t="s">
        <v>93</v>
      </c>
      <c r="G7" s="43" t="s">
        <v>16</v>
      </c>
      <c r="H7" s="133">
        <f t="shared" ref="H7:H31" si="0">$R7</f>
        <v>200</v>
      </c>
      <c r="I7" s="71"/>
      <c r="J7" s="71"/>
      <c r="K7" s="71"/>
      <c r="L7" s="71"/>
      <c r="M7" s="92"/>
      <c r="N7" s="75"/>
      <c r="O7" s="72"/>
      <c r="P7" s="93" t="str">
        <f t="shared" ref="P7:P38" si="1">IF($B7="","",
IF($M7&lt;&gt;"",IF(COUNT($H7:$L7)&gt;0,"Velg bankett ELLER trening",IF(E7&lt;&gt;"","Fjern kjønn",N7)),
IF($D7="","Oppgi alder",
IF($E7="","Oppgi kjønn",
IF($G7="","Mangler nåværende grad",
IF($O7="HI",IF(COUNTIF($I7:$L7,0)=0,
"Anngi treningsdag med '0'",SUM($R7,$N7)),
IF(COUNTIF($O7,0)&gt;0,IF(COUNTIF($I7:$L7,0)=0,
"Anngi treningsdag med '0'",SUM($R7,$N7)),
IF(SUM($I7:$L7)=0,"Mangler treningsavgift",SUM($H7:$N7)))))))))</f>
        <v/>
      </c>
      <c r="Q7" s="44"/>
      <c r="R7" s="132">
        <f>IF($F7&lt;&gt;"",VLOOKUP($G7,Konstanter!$C$18:$D$41,2),"")</f>
        <v>200</v>
      </c>
      <c r="S7" s="130">
        <f t="shared" ref="S7:S50" si="2">IF($T7="1","",SUM($T7+$Z7+$AA7))</f>
        <v>1</v>
      </c>
      <c r="T7" s="131">
        <f t="shared" ref="T7:T50" si="3">IF(SUM($I7:$L7)&lt;&gt;0,"0",1)</f>
        <v>1</v>
      </c>
      <c r="U7" s="131">
        <f t="shared" ref="U7:U50" si="4">IF($M7="",$D7,"")</f>
        <v>0</v>
      </c>
      <c r="V7" s="130" t="str">
        <f t="shared" ref="V7:V50" si="5">IF($F7="X",SUM($D7),"")</f>
        <v/>
      </c>
      <c r="W7" s="131">
        <f t="shared" ref="W7:W50" si="6">IF($M7="",$E7,"")</f>
        <v>0</v>
      </c>
      <c r="X7" s="130" t="str">
        <f t="shared" ref="X7:X50" si="7">IF($F7="X",$E7,"")</f>
        <v/>
      </c>
      <c r="Y7" s="131" t="str">
        <f t="shared" ref="Y7:Y50" si="8">IF($M7="","",1)</f>
        <v/>
      </c>
      <c r="Z7" s="130">
        <f t="shared" ref="Z7:Z50" si="9">($P7&lt;&gt;"")*ISTEXT($P7)</f>
        <v>0</v>
      </c>
      <c r="AA7" s="131" t="str">
        <f t="shared" ref="AA7:AA50" si="10">IF($O7="","0",1)</f>
        <v>0</v>
      </c>
    </row>
    <row r="8" spans="1:28" s="39" customFormat="1" ht="12.75" x14ac:dyDescent="0.2">
      <c r="A8" s="45">
        <v>2</v>
      </c>
      <c r="B8" s="41"/>
      <c r="C8" s="41"/>
      <c r="D8" s="42"/>
      <c r="E8" s="92"/>
      <c r="F8" s="92"/>
      <c r="G8" s="43"/>
      <c r="H8" s="133" t="str">
        <f t="shared" si="0"/>
        <v/>
      </c>
      <c r="I8" s="69"/>
      <c r="J8" s="69"/>
      <c r="K8" s="69"/>
      <c r="L8" s="69"/>
      <c r="M8" s="92"/>
      <c r="N8" s="75"/>
      <c r="O8" s="73"/>
      <c r="P8" s="93" t="str">
        <f t="shared" si="1"/>
        <v/>
      </c>
      <c r="Q8" s="44"/>
      <c r="R8" s="132" t="str">
        <f>IF($F8&lt;&gt;"",VLOOKUP($G8,Konstanter!$C$18:$D$41,2),"")</f>
        <v/>
      </c>
      <c r="S8" s="130">
        <f t="shared" si="2"/>
        <v>1</v>
      </c>
      <c r="T8" s="131">
        <f t="shared" si="3"/>
        <v>1</v>
      </c>
      <c r="U8" s="131">
        <f t="shared" si="4"/>
        <v>0</v>
      </c>
      <c r="V8" s="130" t="str">
        <f t="shared" si="5"/>
        <v/>
      </c>
      <c r="W8" s="131">
        <f t="shared" si="6"/>
        <v>0</v>
      </c>
      <c r="X8" s="130" t="str">
        <f t="shared" si="7"/>
        <v/>
      </c>
      <c r="Y8" s="131" t="str">
        <f t="shared" si="8"/>
        <v/>
      </c>
      <c r="Z8" s="130">
        <f t="shared" si="9"/>
        <v>0</v>
      </c>
      <c r="AA8" s="131" t="str">
        <f t="shared" si="10"/>
        <v>0</v>
      </c>
    </row>
    <row r="9" spans="1:28" s="39" customFormat="1" ht="12.75" x14ac:dyDescent="0.2">
      <c r="A9" s="45">
        <v>3</v>
      </c>
      <c r="B9" s="41"/>
      <c r="C9" s="41"/>
      <c r="D9" s="42"/>
      <c r="E9" s="92"/>
      <c r="F9" s="92"/>
      <c r="G9" s="43"/>
      <c r="H9" s="133" t="str">
        <f t="shared" si="0"/>
        <v/>
      </c>
      <c r="I9" s="69"/>
      <c r="J9" s="69"/>
      <c r="K9" s="69"/>
      <c r="L9" s="69"/>
      <c r="M9" s="92"/>
      <c r="N9" s="75"/>
      <c r="O9" s="73"/>
      <c r="P9" s="93" t="str">
        <f t="shared" si="1"/>
        <v/>
      </c>
      <c r="Q9" s="44"/>
      <c r="R9" s="132" t="str">
        <f>IF($F9&lt;&gt;"",VLOOKUP($G9,Konstanter!$C$18:$D$41,2),"")</f>
        <v/>
      </c>
      <c r="S9" s="130">
        <f t="shared" si="2"/>
        <v>1</v>
      </c>
      <c r="T9" s="131">
        <f t="shared" si="3"/>
        <v>1</v>
      </c>
      <c r="U9" s="131">
        <f t="shared" si="4"/>
        <v>0</v>
      </c>
      <c r="V9" s="130" t="str">
        <f t="shared" si="5"/>
        <v/>
      </c>
      <c r="W9" s="131">
        <f t="shared" si="6"/>
        <v>0</v>
      </c>
      <c r="X9" s="130" t="str">
        <f t="shared" si="7"/>
        <v/>
      </c>
      <c r="Y9" s="131" t="str">
        <f t="shared" si="8"/>
        <v/>
      </c>
      <c r="Z9" s="130">
        <f t="shared" si="9"/>
        <v>0</v>
      </c>
      <c r="AA9" s="131" t="str">
        <f t="shared" si="10"/>
        <v>0</v>
      </c>
    </row>
    <row r="10" spans="1:28" s="39" customFormat="1" ht="12.75" x14ac:dyDescent="0.2">
      <c r="A10" s="45">
        <v>4</v>
      </c>
      <c r="B10" s="41"/>
      <c r="C10" s="41"/>
      <c r="D10" s="42"/>
      <c r="E10" s="92"/>
      <c r="F10" s="92"/>
      <c r="G10" s="43"/>
      <c r="H10" s="133" t="str">
        <f t="shared" si="0"/>
        <v/>
      </c>
      <c r="I10" s="69"/>
      <c r="J10" s="69"/>
      <c r="K10" s="69"/>
      <c r="L10" s="69"/>
      <c r="M10" s="92"/>
      <c r="N10" s="75"/>
      <c r="O10" s="73"/>
      <c r="P10" s="93" t="str">
        <f t="shared" si="1"/>
        <v/>
      </c>
      <c r="Q10" s="44"/>
      <c r="R10" s="132" t="str">
        <f>IF($F10&lt;&gt;"",VLOOKUP($G10,Konstanter!$C$18:$D$41,2),"")</f>
        <v/>
      </c>
      <c r="S10" s="130">
        <f t="shared" si="2"/>
        <v>1</v>
      </c>
      <c r="T10" s="131">
        <f t="shared" si="3"/>
        <v>1</v>
      </c>
      <c r="U10" s="131">
        <f t="shared" si="4"/>
        <v>0</v>
      </c>
      <c r="V10" s="130" t="str">
        <f t="shared" si="5"/>
        <v/>
      </c>
      <c r="W10" s="131">
        <f t="shared" si="6"/>
        <v>0</v>
      </c>
      <c r="X10" s="130" t="str">
        <f t="shared" si="7"/>
        <v/>
      </c>
      <c r="Y10" s="131" t="str">
        <f t="shared" si="8"/>
        <v/>
      </c>
      <c r="Z10" s="130">
        <f t="shared" si="9"/>
        <v>0</v>
      </c>
      <c r="AA10" s="131" t="str">
        <f t="shared" si="10"/>
        <v>0</v>
      </c>
    </row>
    <row r="11" spans="1:28" s="39" customFormat="1" ht="12.75" x14ac:dyDescent="0.2">
      <c r="A11" s="45">
        <v>5</v>
      </c>
      <c r="B11" s="41"/>
      <c r="C11" s="41"/>
      <c r="D11" s="42"/>
      <c r="E11" s="92"/>
      <c r="F11" s="92"/>
      <c r="G11" s="43"/>
      <c r="H11" s="133" t="str">
        <f t="shared" si="0"/>
        <v/>
      </c>
      <c r="I11" s="69"/>
      <c r="J11" s="69"/>
      <c r="K11" s="69"/>
      <c r="L11" s="69"/>
      <c r="M11" s="92"/>
      <c r="N11" s="75"/>
      <c r="O11" s="73"/>
      <c r="P11" s="93" t="str">
        <f t="shared" si="1"/>
        <v/>
      </c>
      <c r="Q11" s="44"/>
      <c r="R11" s="132" t="str">
        <f>IF($F11&lt;&gt;"",VLOOKUP($G11,Konstanter!$C$18:$D$41,2),"")</f>
        <v/>
      </c>
      <c r="S11" s="130">
        <f t="shared" si="2"/>
        <v>1</v>
      </c>
      <c r="T11" s="131">
        <f t="shared" si="3"/>
        <v>1</v>
      </c>
      <c r="U11" s="131">
        <f t="shared" si="4"/>
        <v>0</v>
      </c>
      <c r="V11" s="130" t="str">
        <f t="shared" si="5"/>
        <v/>
      </c>
      <c r="W11" s="131">
        <f t="shared" si="6"/>
        <v>0</v>
      </c>
      <c r="X11" s="130" t="str">
        <f t="shared" si="7"/>
        <v/>
      </c>
      <c r="Y11" s="131" t="str">
        <f t="shared" si="8"/>
        <v/>
      </c>
      <c r="Z11" s="130">
        <f t="shared" si="9"/>
        <v>0</v>
      </c>
      <c r="AA11" s="131" t="str">
        <f t="shared" si="10"/>
        <v>0</v>
      </c>
    </row>
    <row r="12" spans="1:28" s="39" customFormat="1" ht="12.75" x14ac:dyDescent="0.2">
      <c r="A12" s="45">
        <v>6</v>
      </c>
      <c r="B12" s="41"/>
      <c r="C12" s="41"/>
      <c r="D12" s="42"/>
      <c r="E12" s="92"/>
      <c r="F12" s="92"/>
      <c r="G12" s="43"/>
      <c r="H12" s="133" t="str">
        <f t="shared" si="0"/>
        <v/>
      </c>
      <c r="I12" s="69"/>
      <c r="J12" s="69"/>
      <c r="K12" s="69"/>
      <c r="L12" s="69"/>
      <c r="M12" s="92"/>
      <c r="N12" s="75"/>
      <c r="O12" s="73"/>
      <c r="P12" s="93" t="str">
        <f t="shared" si="1"/>
        <v/>
      </c>
      <c r="Q12" s="44"/>
      <c r="R12" s="132" t="str">
        <f>IF($F12&lt;&gt;"",VLOOKUP($G12,Konstanter!$C$18:$D$41,2),"")</f>
        <v/>
      </c>
      <c r="S12" s="130">
        <f t="shared" si="2"/>
        <v>1</v>
      </c>
      <c r="T12" s="131">
        <f t="shared" si="3"/>
        <v>1</v>
      </c>
      <c r="U12" s="131">
        <f t="shared" si="4"/>
        <v>0</v>
      </c>
      <c r="V12" s="130" t="str">
        <f t="shared" si="5"/>
        <v/>
      </c>
      <c r="W12" s="131">
        <f t="shared" si="6"/>
        <v>0</v>
      </c>
      <c r="X12" s="130" t="str">
        <f t="shared" si="7"/>
        <v/>
      </c>
      <c r="Y12" s="131" t="str">
        <f t="shared" si="8"/>
        <v/>
      </c>
      <c r="Z12" s="130">
        <f t="shared" si="9"/>
        <v>0</v>
      </c>
      <c r="AA12" s="131" t="str">
        <f t="shared" si="10"/>
        <v>0</v>
      </c>
    </row>
    <row r="13" spans="1:28" s="39" customFormat="1" ht="12.75" x14ac:dyDescent="0.2">
      <c r="A13" s="45">
        <v>7</v>
      </c>
      <c r="B13" s="41"/>
      <c r="C13" s="41"/>
      <c r="D13" s="42"/>
      <c r="E13" s="92"/>
      <c r="F13" s="92"/>
      <c r="G13" s="43"/>
      <c r="H13" s="133" t="str">
        <f t="shared" si="0"/>
        <v/>
      </c>
      <c r="I13" s="69"/>
      <c r="J13" s="69"/>
      <c r="K13" s="69"/>
      <c r="L13" s="69"/>
      <c r="M13" s="92"/>
      <c r="N13" s="75"/>
      <c r="O13" s="73"/>
      <c r="P13" s="93" t="str">
        <f t="shared" si="1"/>
        <v/>
      </c>
      <c r="Q13" s="44"/>
      <c r="R13" s="132" t="str">
        <f>IF($F13&lt;&gt;"",VLOOKUP($G13,Konstanter!$C$18:$D$41,2),"")</f>
        <v/>
      </c>
      <c r="S13" s="130">
        <f t="shared" si="2"/>
        <v>1</v>
      </c>
      <c r="T13" s="131">
        <f t="shared" si="3"/>
        <v>1</v>
      </c>
      <c r="U13" s="131">
        <f t="shared" si="4"/>
        <v>0</v>
      </c>
      <c r="V13" s="130" t="str">
        <f t="shared" si="5"/>
        <v/>
      </c>
      <c r="W13" s="131">
        <f t="shared" si="6"/>
        <v>0</v>
      </c>
      <c r="X13" s="130" t="str">
        <f t="shared" si="7"/>
        <v/>
      </c>
      <c r="Y13" s="131" t="str">
        <f t="shared" si="8"/>
        <v/>
      </c>
      <c r="Z13" s="130">
        <f t="shared" si="9"/>
        <v>0</v>
      </c>
      <c r="AA13" s="131" t="str">
        <f t="shared" si="10"/>
        <v>0</v>
      </c>
    </row>
    <row r="14" spans="1:28" s="39" customFormat="1" ht="12.75" x14ac:dyDescent="0.2">
      <c r="A14" s="45">
        <v>8</v>
      </c>
      <c r="B14" s="41"/>
      <c r="C14" s="41"/>
      <c r="D14" s="42"/>
      <c r="E14" s="92"/>
      <c r="F14" s="92"/>
      <c r="G14" s="43"/>
      <c r="H14" s="133" t="str">
        <f t="shared" si="0"/>
        <v/>
      </c>
      <c r="I14" s="69"/>
      <c r="J14" s="69"/>
      <c r="K14" s="69"/>
      <c r="L14" s="69"/>
      <c r="M14" s="92"/>
      <c r="N14" s="75"/>
      <c r="O14" s="73"/>
      <c r="P14" s="93" t="str">
        <f t="shared" si="1"/>
        <v/>
      </c>
      <c r="Q14" s="44"/>
      <c r="R14" s="132" t="str">
        <f>IF($F14&lt;&gt;"",VLOOKUP($G14,Konstanter!$C$18:$D$41,2),"")</f>
        <v/>
      </c>
      <c r="S14" s="130">
        <f t="shared" si="2"/>
        <v>1</v>
      </c>
      <c r="T14" s="131">
        <f t="shared" si="3"/>
        <v>1</v>
      </c>
      <c r="U14" s="131">
        <f t="shared" si="4"/>
        <v>0</v>
      </c>
      <c r="V14" s="130" t="str">
        <f t="shared" si="5"/>
        <v/>
      </c>
      <c r="W14" s="131">
        <f t="shared" si="6"/>
        <v>0</v>
      </c>
      <c r="X14" s="130" t="str">
        <f t="shared" si="7"/>
        <v/>
      </c>
      <c r="Y14" s="131" t="str">
        <f t="shared" si="8"/>
        <v/>
      </c>
      <c r="Z14" s="130">
        <f t="shared" si="9"/>
        <v>0</v>
      </c>
      <c r="AA14" s="131" t="str">
        <f t="shared" si="10"/>
        <v>0</v>
      </c>
    </row>
    <row r="15" spans="1:28" s="39" customFormat="1" ht="12.75" x14ac:dyDescent="0.2">
      <c r="A15" s="45">
        <v>9</v>
      </c>
      <c r="B15" s="41"/>
      <c r="C15" s="41"/>
      <c r="D15" s="42"/>
      <c r="E15" s="92"/>
      <c r="F15" s="92"/>
      <c r="G15" s="43"/>
      <c r="H15" s="133" t="str">
        <f t="shared" si="0"/>
        <v/>
      </c>
      <c r="I15" s="69"/>
      <c r="J15" s="69"/>
      <c r="K15" s="69"/>
      <c r="L15" s="69"/>
      <c r="M15" s="92"/>
      <c r="N15" s="75"/>
      <c r="O15" s="73"/>
      <c r="P15" s="93" t="str">
        <f t="shared" si="1"/>
        <v/>
      </c>
      <c r="Q15" s="44"/>
      <c r="R15" s="132" t="str">
        <f>IF($F15&lt;&gt;"",VLOOKUP($G15,Konstanter!$C$18:$D$41,2),"")</f>
        <v/>
      </c>
      <c r="S15" s="130">
        <f t="shared" si="2"/>
        <v>1</v>
      </c>
      <c r="T15" s="131">
        <f t="shared" si="3"/>
        <v>1</v>
      </c>
      <c r="U15" s="131">
        <f t="shared" si="4"/>
        <v>0</v>
      </c>
      <c r="V15" s="130" t="str">
        <f t="shared" si="5"/>
        <v/>
      </c>
      <c r="W15" s="131">
        <f t="shared" si="6"/>
        <v>0</v>
      </c>
      <c r="X15" s="130" t="str">
        <f t="shared" si="7"/>
        <v/>
      </c>
      <c r="Y15" s="131" t="str">
        <f t="shared" si="8"/>
        <v/>
      </c>
      <c r="Z15" s="130">
        <f t="shared" si="9"/>
        <v>0</v>
      </c>
      <c r="AA15" s="131" t="str">
        <f t="shared" si="10"/>
        <v>0</v>
      </c>
    </row>
    <row r="16" spans="1:28" s="39" customFormat="1" ht="12.75" x14ac:dyDescent="0.2">
      <c r="A16" s="45">
        <v>10</v>
      </c>
      <c r="B16" s="41"/>
      <c r="C16" s="41"/>
      <c r="D16" s="42"/>
      <c r="E16" s="92"/>
      <c r="F16" s="92"/>
      <c r="G16" s="43"/>
      <c r="H16" s="133" t="str">
        <f t="shared" si="0"/>
        <v/>
      </c>
      <c r="I16" s="69"/>
      <c r="J16" s="69"/>
      <c r="K16" s="69"/>
      <c r="L16" s="69"/>
      <c r="M16" s="92"/>
      <c r="N16" s="75"/>
      <c r="O16" s="73"/>
      <c r="P16" s="93" t="str">
        <f t="shared" si="1"/>
        <v/>
      </c>
      <c r="Q16" s="44"/>
      <c r="R16" s="132" t="str">
        <f>IF($F16&lt;&gt;"",VLOOKUP($G16,Konstanter!$C$18:$D$41,2),"")</f>
        <v/>
      </c>
      <c r="S16" s="130">
        <f t="shared" si="2"/>
        <v>1</v>
      </c>
      <c r="T16" s="131">
        <f t="shared" si="3"/>
        <v>1</v>
      </c>
      <c r="U16" s="131">
        <f t="shared" si="4"/>
        <v>0</v>
      </c>
      <c r="V16" s="130" t="str">
        <f t="shared" si="5"/>
        <v/>
      </c>
      <c r="W16" s="131">
        <f t="shared" si="6"/>
        <v>0</v>
      </c>
      <c r="X16" s="130" t="str">
        <f t="shared" si="7"/>
        <v/>
      </c>
      <c r="Y16" s="131" t="str">
        <f t="shared" si="8"/>
        <v/>
      </c>
      <c r="Z16" s="130">
        <f t="shared" si="9"/>
        <v>0</v>
      </c>
      <c r="AA16" s="131" t="str">
        <f t="shared" si="10"/>
        <v>0</v>
      </c>
    </row>
    <row r="17" spans="1:27" s="39" customFormat="1" ht="12.75" x14ac:dyDescent="0.2">
      <c r="A17" s="45">
        <v>11</v>
      </c>
      <c r="B17" s="41"/>
      <c r="C17" s="41"/>
      <c r="D17" s="42"/>
      <c r="E17" s="92"/>
      <c r="F17" s="92"/>
      <c r="G17" s="43"/>
      <c r="H17" s="133" t="str">
        <f t="shared" si="0"/>
        <v/>
      </c>
      <c r="I17" s="69"/>
      <c r="J17" s="69"/>
      <c r="K17" s="69"/>
      <c r="L17" s="69"/>
      <c r="M17" s="92"/>
      <c r="N17" s="75"/>
      <c r="O17" s="73"/>
      <c r="P17" s="93" t="str">
        <f t="shared" si="1"/>
        <v/>
      </c>
      <c r="Q17" s="44"/>
      <c r="R17" s="132" t="str">
        <f>IF($F17&lt;&gt;"",VLOOKUP($G17,Konstanter!$C$18:$D$41,2),"")</f>
        <v/>
      </c>
      <c r="S17" s="130">
        <f t="shared" si="2"/>
        <v>1</v>
      </c>
      <c r="T17" s="131">
        <f t="shared" si="3"/>
        <v>1</v>
      </c>
      <c r="U17" s="131">
        <f t="shared" si="4"/>
        <v>0</v>
      </c>
      <c r="V17" s="130" t="str">
        <f t="shared" si="5"/>
        <v/>
      </c>
      <c r="W17" s="131">
        <f t="shared" si="6"/>
        <v>0</v>
      </c>
      <c r="X17" s="130" t="str">
        <f t="shared" si="7"/>
        <v/>
      </c>
      <c r="Y17" s="131" t="str">
        <f t="shared" si="8"/>
        <v/>
      </c>
      <c r="Z17" s="130">
        <f t="shared" si="9"/>
        <v>0</v>
      </c>
      <c r="AA17" s="131" t="str">
        <f t="shared" si="10"/>
        <v>0</v>
      </c>
    </row>
    <row r="18" spans="1:27" s="39" customFormat="1" ht="12.75" x14ac:dyDescent="0.2">
      <c r="A18" s="45">
        <v>12</v>
      </c>
      <c r="B18" s="41"/>
      <c r="C18" s="41"/>
      <c r="D18" s="42"/>
      <c r="E18" s="92"/>
      <c r="F18" s="92"/>
      <c r="G18" s="43"/>
      <c r="H18" s="133" t="str">
        <f t="shared" si="0"/>
        <v/>
      </c>
      <c r="I18" s="69"/>
      <c r="J18" s="69"/>
      <c r="K18" s="69"/>
      <c r="L18" s="69"/>
      <c r="M18" s="92"/>
      <c r="N18" s="75"/>
      <c r="O18" s="73"/>
      <c r="P18" s="93" t="str">
        <f t="shared" si="1"/>
        <v/>
      </c>
      <c r="Q18" s="44"/>
      <c r="R18" s="132" t="str">
        <f>IF($F18&lt;&gt;"",VLOOKUP($G18,Konstanter!$C$18:$D$41,2),"")</f>
        <v/>
      </c>
      <c r="S18" s="130">
        <f t="shared" si="2"/>
        <v>1</v>
      </c>
      <c r="T18" s="131">
        <f t="shared" si="3"/>
        <v>1</v>
      </c>
      <c r="U18" s="131">
        <f t="shared" si="4"/>
        <v>0</v>
      </c>
      <c r="V18" s="130" t="str">
        <f t="shared" si="5"/>
        <v/>
      </c>
      <c r="W18" s="131">
        <f t="shared" si="6"/>
        <v>0</v>
      </c>
      <c r="X18" s="130" t="str">
        <f t="shared" si="7"/>
        <v/>
      </c>
      <c r="Y18" s="131" t="str">
        <f t="shared" si="8"/>
        <v/>
      </c>
      <c r="Z18" s="130">
        <f t="shared" si="9"/>
        <v>0</v>
      </c>
      <c r="AA18" s="131" t="str">
        <f t="shared" si="10"/>
        <v>0</v>
      </c>
    </row>
    <row r="19" spans="1:27" s="39" customFormat="1" ht="12.75" x14ac:dyDescent="0.2">
      <c r="A19" s="45">
        <v>13</v>
      </c>
      <c r="B19" s="41"/>
      <c r="C19" s="41"/>
      <c r="D19" s="42"/>
      <c r="E19" s="92"/>
      <c r="F19" s="92"/>
      <c r="G19" s="43"/>
      <c r="H19" s="133" t="str">
        <f t="shared" si="0"/>
        <v/>
      </c>
      <c r="I19" s="69"/>
      <c r="J19" s="69"/>
      <c r="K19" s="69"/>
      <c r="L19" s="69"/>
      <c r="M19" s="92"/>
      <c r="N19" s="75"/>
      <c r="O19" s="73"/>
      <c r="P19" s="93" t="str">
        <f t="shared" si="1"/>
        <v/>
      </c>
      <c r="Q19" s="44"/>
      <c r="R19" s="132" t="str">
        <f>IF($F19&lt;&gt;"",VLOOKUP($G19,Konstanter!$C$18:$D$41,2),"")</f>
        <v/>
      </c>
      <c r="S19" s="130">
        <f t="shared" si="2"/>
        <v>1</v>
      </c>
      <c r="T19" s="131">
        <f t="shared" si="3"/>
        <v>1</v>
      </c>
      <c r="U19" s="131">
        <f t="shared" si="4"/>
        <v>0</v>
      </c>
      <c r="V19" s="130" t="str">
        <f t="shared" si="5"/>
        <v/>
      </c>
      <c r="W19" s="131">
        <f t="shared" si="6"/>
        <v>0</v>
      </c>
      <c r="X19" s="130" t="str">
        <f t="shared" si="7"/>
        <v/>
      </c>
      <c r="Y19" s="131" t="str">
        <f t="shared" si="8"/>
        <v/>
      </c>
      <c r="Z19" s="130">
        <f t="shared" si="9"/>
        <v>0</v>
      </c>
      <c r="AA19" s="131" t="str">
        <f t="shared" si="10"/>
        <v>0</v>
      </c>
    </row>
    <row r="20" spans="1:27" s="39" customFormat="1" ht="12.75" x14ac:dyDescent="0.2">
      <c r="A20" s="45">
        <v>14</v>
      </c>
      <c r="B20" s="41"/>
      <c r="C20" s="41"/>
      <c r="D20" s="42"/>
      <c r="E20" s="92"/>
      <c r="F20" s="92"/>
      <c r="G20" s="43"/>
      <c r="H20" s="133" t="str">
        <f t="shared" si="0"/>
        <v/>
      </c>
      <c r="I20" s="69"/>
      <c r="J20" s="69"/>
      <c r="K20" s="69"/>
      <c r="L20" s="69"/>
      <c r="M20" s="92"/>
      <c r="N20" s="75"/>
      <c r="O20" s="73"/>
      <c r="P20" s="93" t="str">
        <f t="shared" si="1"/>
        <v/>
      </c>
      <c r="Q20" s="44"/>
      <c r="R20" s="132" t="str">
        <f>IF($F20&lt;&gt;"",VLOOKUP($G20,Konstanter!$C$18:$D$41,2),"")</f>
        <v/>
      </c>
      <c r="S20" s="130">
        <f t="shared" si="2"/>
        <v>1</v>
      </c>
      <c r="T20" s="131">
        <f t="shared" si="3"/>
        <v>1</v>
      </c>
      <c r="U20" s="131">
        <f t="shared" si="4"/>
        <v>0</v>
      </c>
      <c r="V20" s="130" t="str">
        <f t="shared" si="5"/>
        <v/>
      </c>
      <c r="W20" s="131">
        <f t="shared" si="6"/>
        <v>0</v>
      </c>
      <c r="X20" s="130" t="str">
        <f t="shared" si="7"/>
        <v/>
      </c>
      <c r="Y20" s="131" t="str">
        <f t="shared" si="8"/>
        <v/>
      </c>
      <c r="Z20" s="130">
        <f t="shared" si="9"/>
        <v>0</v>
      </c>
      <c r="AA20" s="131" t="str">
        <f t="shared" si="10"/>
        <v>0</v>
      </c>
    </row>
    <row r="21" spans="1:27" s="39" customFormat="1" ht="12.75" x14ac:dyDescent="0.2">
      <c r="A21" s="45">
        <v>15</v>
      </c>
      <c r="B21" s="41"/>
      <c r="C21" s="41"/>
      <c r="D21" s="42"/>
      <c r="E21" s="92"/>
      <c r="F21" s="92"/>
      <c r="G21" s="43"/>
      <c r="H21" s="133" t="str">
        <f t="shared" si="0"/>
        <v/>
      </c>
      <c r="I21" s="69"/>
      <c r="J21" s="69"/>
      <c r="K21" s="69"/>
      <c r="L21" s="69"/>
      <c r="M21" s="92"/>
      <c r="N21" s="75"/>
      <c r="O21" s="73"/>
      <c r="P21" s="93" t="str">
        <f t="shared" si="1"/>
        <v/>
      </c>
      <c r="Q21" s="44"/>
      <c r="R21" s="132" t="str">
        <f>IF($F21&lt;&gt;"",VLOOKUP($G21,Konstanter!$C$18:$D$41,2),"")</f>
        <v/>
      </c>
      <c r="S21" s="130">
        <f t="shared" si="2"/>
        <v>1</v>
      </c>
      <c r="T21" s="131">
        <f t="shared" si="3"/>
        <v>1</v>
      </c>
      <c r="U21" s="131">
        <f t="shared" si="4"/>
        <v>0</v>
      </c>
      <c r="V21" s="130" t="str">
        <f t="shared" si="5"/>
        <v/>
      </c>
      <c r="W21" s="131">
        <f t="shared" si="6"/>
        <v>0</v>
      </c>
      <c r="X21" s="130" t="str">
        <f t="shared" si="7"/>
        <v/>
      </c>
      <c r="Y21" s="131" t="str">
        <f t="shared" si="8"/>
        <v/>
      </c>
      <c r="Z21" s="130">
        <f t="shared" si="9"/>
        <v>0</v>
      </c>
      <c r="AA21" s="131" t="str">
        <f t="shared" si="10"/>
        <v>0</v>
      </c>
    </row>
    <row r="22" spans="1:27" s="39" customFormat="1" ht="12.75" x14ac:dyDescent="0.2">
      <c r="A22" s="45">
        <v>16</v>
      </c>
      <c r="B22" s="41"/>
      <c r="C22" s="41"/>
      <c r="D22" s="42"/>
      <c r="E22" s="92"/>
      <c r="F22" s="92"/>
      <c r="G22" s="43"/>
      <c r="H22" s="133" t="str">
        <f t="shared" si="0"/>
        <v/>
      </c>
      <c r="I22" s="69"/>
      <c r="J22" s="69"/>
      <c r="K22" s="69"/>
      <c r="L22" s="69"/>
      <c r="M22" s="92"/>
      <c r="N22" s="75"/>
      <c r="O22" s="73"/>
      <c r="P22" s="93" t="str">
        <f t="shared" si="1"/>
        <v/>
      </c>
      <c r="Q22" s="44"/>
      <c r="R22" s="132" t="str">
        <f>IF($F22&lt;&gt;"",VLOOKUP($G22,Konstanter!$C$18:$D$41,2),"")</f>
        <v/>
      </c>
      <c r="S22" s="130">
        <f t="shared" si="2"/>
        <v>1</v>
      </c>
      <c r="T22" s="131">
        <f t="shared" si="3"/>
        <v>1</v>
      </c>
      <c r="U22" s="131">
        <f t="shared" si="4"/>
        <v>0</v>
      </c>
      <c r="V22" s="130" t="str">
        <f t="shared" si="5"/>
        <v/>
      </c>
      <c r="W22" s="131">
        <f t="shared" si="6"/>
        <v>0</v>
      </c>
      <c r="X22" s="130" t="str">
        <f t="shared" si="7"/>
        <v/>
      </c>
      <c r="Y22" s="131" t="str">
        <f t="shared" si="8"/>
        <v/>
      </c>
      <c r="Z22" s="130">
        <f t="shared" si="9"/>
        <v>0</v>
      </c>
      <c r="AA22" s="131" t="str">
        <f t="shared" si="10"/>
        <v>0</v>
      </c>
    </row>
    <row r="23" spans="1:27" s="39" customFormat="1" ht="12.75" x14ac:dyDescent="0.2">
      <c r="A23" s="45">
        <v>17</v>
      </c>
      <c r="B23" s="41"/>
      <c r="C23" s="41"/>
      <c r="D23" s="42"/>
      <c r="E23" s="92"/>
      <c r="F23" s="92"/>
      <c r="G23" s="43"/>
      <c r="H23" s="133" t="str">
        <f t="shared" si="0"/>
        <v/>
      </c>
      <c r="I23" s="69"/>
      <c r="J23" s="69"/>
      <c r="K23" s="69"/>
      <c r="L23" s="69"/>
      <c r="M23" s="92"/>
      <c r="N23" s="75"/>
      <c r="O23" s="73"/>
      <c r="P23" s="93" t="str">
        <f t="shared" si="1"/>
        <v/>
      </c>
      <c r="Q23" s="44"/>
      <c r="R23" s="132" t="str">
        <f>IF($F23&lt;&gt;"",VLOOKUP($G23,Konstanter!$C$18:$D$41,2),"")</f>
        <v/>
      </c>
      <c r="S23" s="130">
        <f t="shared" si="2"/>
        <v>1</v>
      </c>
      <c r="T23" s="131">
        <f t="shared" si="3"/>
        <v>1</v>
      </c>
      <c r="U23" s="131">
        <f t="shared" si="4"/>
        <v>0</v>
      </c>
      <c r="V23" s="130" t="str">
        <f t="shared" si="5"/>
        <v/>
      </c>
      <c r="W23" s="131">
        <f t="shared" si="6"/>
        <v>0</v>
      </c>
      <c r="X23" s="130" t="str">
        <f t="shared" si="7"/>
        <v/>
      </c>
      <c r="Y23" s="131" t="str">
        <f t="shared" si="8"/>
        <v/>
      </c>
      <c r="Z23" s="130">
        <f t="shared" si="9"/>
        <v>0</v>
      </c>
      <c r="AA23" s="131" t="str">
        <f t="shared" si="10"/>
        <v>0</v>
      </c>
    </row>
    <row r="24" spans="1:27" s="39" customFormat="1" ht="12.75" x14ac:dyDescent="0.2">
      <c r="A24" s="45">
        <v>18</v>
      </c>
      <c r="B24" s="41"/>
      <c r="C24" s="41"/>
      <c r="D24" s="42"/>
      <c r="E24" s="92"/>
      <c r="F24" s="92"/>
      <c r="G24" s="43"/>
      <c r="H24" s="133" t="str">
        <f t="shared" si="0"/>
        <v/>
      </c>
      <c r="I24" s="69"/>
      <c r="J24" s="69"/>
      <c r="K24" s="69"/>
      <c r="L24" s="69"/>
      <c r="M24" s="92"/>
      <c r="N24" s="75"/>
      <c r="O24" s="73"/>
      <c r="P24" s="93" t="str">
        <f t="shared" si="1"/>
        <v/>
      </c>
      <c r="Q24" s="44"/>
      <c r="R24" s="132" t="str">
        <f>IF($F24&lt;&gt;"",VLOOKUP($G24,Konstanter!$C$18:$D$41,2),"")</f>
        <v/>
      </c>
      <c r="S24" s="130">
        <f t="shared" si="2"/>
        <v>1</v>
      </c>
      <c r="T24" s="131">
        <f t="shared" si="3"/>
        <v>1</v>
      </c>
      <c r="U24" s="131">
        <f t="shared" si="4"/>
        <v>0</v>
      </c>
      <c r="V24" s="130" t="str">
        <f t="shared" si="5"/>
        <v/>
      </c>
      <c r="W24" s="131">
        <f t="shared" si="6"/>
        <v>0</v>
      </c>
      <c r="X24" s="130" t="str">
        <f t="shared" si="7"/>
        <v/>
      </c>
      <c r="Y24" s="131" t="str">
        <f t="shared" si="8"/>
        <v/>
      </c>
      <c r="Z24" s="130">
        <f t="shared" si="9"/>
        <v>0</v>
      </c>
      <c r="AA24" s="131" t="str">
        <f t="shared" si="10"/>
        <v>0</v>
      </c>
    </row>
    <row r="25" spans="1:27" s="39" customFormat="1" ht="12.75" x14ac:dyDescent="0.2">
      <c r="A25" s="45">
        <v>19</v>
      </c>
      <c r="B25" s="41"/>
      <c r="C25" s="41"/>
      <c r="D25" s="42"/>
      <c r="E25" s="92"/>
      <c r="F25" s="92"/>
      <c r="G25" s="43"/>
      <c r="H25" s="133" t="str">
        <f t="shared" si="0"/>
        <v/>
      </c>
      <c r="I25" s="69"/>
      <c r="J25" s="69"/>
      <c r="K25" s="69"/>
      <c r="L25" s="69"/>
      <c r="M25" s="92"/>
      <c r="N25" s="75"/>
      <c r="O25" s="73"/>
      <c r="P25" s="93" t="str">
        <f t="shared" si="1"/>
        <v/>
      </c>
      <c r="Q25" s="44"/>
      <c r="R25" s="132" t="str">
        <f>IF($F25&lt;&gt;"",VLOOKUP($G25,Konstanter!$C$18:$D$41,2),"")</f>
        <v/>
      </c>
      <c r="S25" s="130">
        <f t="shared" si="2"/>
        <v>1</v>
      </c>
      <c r="T25" s="131">
        <f t="shared" si="3"/>
        <v>1</v>
      </c>
      <c r="U25" s="131">
        <f t="shared" si="4"/>
        <v>0</v>
      </c>
      <c r="V25" s="130" t="str">
        <f t="shared" si="5"/>
        <v/>
      </c>
      <c r="W25" s="131">
        <f t="shared" si="6"/>
        <v>0</v>
      </c>
      <c r="X25" s="130" t="str">
        <f t="shared" si="7"/>
        <v/>
      </c>
      <c r="Y25" s="131" t="str">
        <f t="shared" si="8"/>
        <v/>
      </c>
      <c r="Z25" s="130">
        <f t="shared" si="9"/>
        <v>0</v>
      </c>
      <c r="AA25" s="131" t="str">
        <f t="shared" si="10"/>
        <v>0</v>
      </c>
    </row>
    <row r="26" spans="1:27" s="39" customFormat="1" ht="12.75" x14ac:dyDescent="0.2">
      <c r="A26" s="45">
        <v>20</v>
      </c>
      <c r="B26" s="41"/>
      <c r="C26" s="41"/>
      <c r="D26" s="42"/>
      <c r="E26" s="92"/>
      <c r="F26" s="92"/>
      <c r="G26" s="43"/>
      <c r="H26" s="133" t="str">
        <f t="shared" si="0"/>
        <v/>
      </c>
      <c r="I26" s="69"/>
      <c r="J26" s="69"/>
      <c r="K26" s="69"/>
      <c r="L26" s="69"/>
      <c r="M26" s="92"/>
      <c r="N26" s="75"/>
      <c r="O26" s="73"/>
      <c r="P26" s="93" t="str">
        <f t="shared" si="1"/>
        <v/>
      </c>
      <c r="Q26" s="44"/>
      <c r="R26" s="132" t="str">
        <f>IF($F26&lt;&gt;"",VLOOKUP($G26,Konstanter!$C$18:$D$41,2),"")</f>
        <v/>
      </c>
      <c r="S26" s="130">
        <f t="shared" si="2"/>
        <v>1</v>
      </c>
      <c r="T26" s="131">
        <f t="shared" si="3"/>
        <v>1</v>
      </c>
      <c r="U26" s="131">
        <f t="shared" si="4"/>
        <v>0</v>
      </c>
      <c r="V26" s="130" t="str">
        <f t="shared" si="5"/>
        <v/>
      </c>
      <c r="W26" s="131">
        <f t="shared" si="6"/>
        <v>0</v>
      </c>
      <c r="X26" s="130" t="str">
        <f t="shared" si="7"/>
        <v/>
      </c>
      <c r="Y26" s="131" t="str">
        <f t="shared" si="8"/>
        <v/>
      </c>
      <c r="Z26" s="130">
        <f t="shared" si="9"/>
        <v>0</v>
      </c>
      <c r="AA26" s="131" t="str">
        <f t="shared" si="10"/>
        <v>0</v>
      </c>
    </row>
    <row r="27" spans="1:27" s="39" customFormat="1" ht="12.75" x14ac:dyDescent="0.2">
      <c r="A27" s="45">
        <v>21</v>
      </c>
      <c r="B27" s="41"/>
      <c r="C27" s="41"/>
      <c r="D27" s="42"/>
      <c r="E27" s="92"/>
      <c r="F27" s="92"/>
      <c r="G27" s="43"/>
      <c r="H27" s="133" t="str">
        <f t="shared" si="0"/>
        <v/>
      </c>
      <c r="I27" s="69"/>
      <c r="J27" s="69"/>
      <c r="K27" s="69"/>
      <c r="L27" s="69"/>
      <c r="M27" s="92"/>
      <c r="N27" s="75"/>
      <c r="O27" s="73"/>
      <c r="P27" s="93" t="str">
        <f t="shared" si="1"/>
        <v/>
      </c>
      <c r="Q27" s="44"/>
      <c r="R27" s="132" t="str">
        <f>IF($F27&lt;&gt;"",VLOOKUP($G27,Konstanter!$C$18:$D$41,2),"")</f>
        <v/>
      </c>
      <c r="S27" s="130">
        <f t="shared" si="2"/>
        <v>1</v>
      </c>
      <c r="T27" s="131">
        <f t="shared" si="3"/>
        <v>1</v>
      </c>
      <c r="U27" s="131">
        <f t="shared" si="4"/>
        <v>0</v>
      </c>
      <c r="V27" s="130" t="str">
        <f t="shared" si="5"/>
        <v/>
      </c>
      <c r="W27" s="131">
        <f t="shared" si="6"/>
        <v>0</v>
      </c>
      <c r="X27" s="130" t="str">
        <f t="shared" si="7"/>
        <v/>
      </c>
      <c r="Y27" s="131" t="str">
        <f t="shared" si="8"/>
        <v/>
      </c>
      <c r="Z27" s="130">
        <f t="shared" si="9"/>
        <v>0</v>
      </c>
      <c r="AA27" s="131" t="str">
        <f t="shared" si="10"/>
        <v>0</v>
      </c>
    </row>
    <row r="28" spans="1:27" s="39" customFormat="1" ht="12.75" x14ac:dyDescent="0.2">
      <c r="A28" s="45">
        <v>22</v>
      </c>
      <c r="B28" s="41"/>
      <c r="C28" s="41"/>
      <c r="D28" s="42"/>
      <c r="E28" s="92"/>
      <c r="F28" s="92"/>
      <c r="G28" s="43"/>
      <c r="H28" s="133" t="str">
        <f t="shared" si="0"/>
        <v/>
      </c>
      <c r="I28" s="69"/>
      <c r="J28" s="69"/>
      <c r="K28" s="69"/>
      <c r="L28" s="69"/>
      <c r="M28" s="92"/>
      <c r="N28" s="75"/>
      <c r="O28" s="73"/>
      <c r="P28" s="93" t="str">
        <f t="shared" si="1"/>
        <v/>
      </c>
      <c r="Q28" s="44"/>
      <c r="R28" s="132" t="str">
        <f>IF($F28&lt;&gt;"",VLOOKUP($G28,Konstanter!$C$18:$D$41,2),"")</f>
        <v/>
      </c>
      <c r="S28" s="130">
        <f t="shared" si="2"/>
        <v>1</v>
      </c>
      <c r="T28" s="131">
        <f t="shared" si="3"/>
        <v>1</v>
      </c>
      <c r="U28" s="131">
        <f t="shared" si="4"/>
        <v>0</v>
      </c>
      <c r="V28" s="130" t="str">
        <f t="shared" si="5"/>
        <v/>
      </c>
      <c r="W28" s="131">
        <f t="shared" si="6"/>
        <v>0</v>
      </c>
      <c r="X28" s="130" t="str">
        <f t="shared" si="7"/>
        <v/>
      </c>
      <c r="Y28" s="131" t="str">
        <f t="shared" si="8"/>
        <v/>
      </c>
      <c r="Z28" s="130">
        <f t="shared" si="9"/>
        <v>0</v>
      </c>
      <c r="AA28" s="131" t="str">
        <f t="shared" si="10"/>
        <v>0</v>
      </c>
    </row>
    <row r="29" spans="1:27" s="39" customFormat="1" ht="12.75" x14ac:dyDescent="0.2">
      <c r="A29" s="45">
        <v>23</v>
      </c>
      <c r="B29" s="41"/>
      <c r="C29" s="41"/>
      <c r="D29" s="42"/>
      <c r="E29" s="92"/>
      <c r="F29" s="92"/>
      <c r="G29" s="43"/>
      <c r="H29" s="133" t="str">
        <f t="shared" si="0"/>
        <v/>
      </c>
      <c r="I29" s="69"/>
      <c r="J29" s="69"/>
      <c r="K29" s="69"/>
      <c r="L29" s="69"/>
      <c r="M29" s="92"/>
      <c r="N29" s="75"/>
      <c r="O29" s="73"/>
      <c r="P29" s="93" t="str">
        <f t="shared" si="1"/>
        <v/>
      </c>
      <c r="Q29" s="44"/>
      <c r="R29" s="132" t="str">
        <f>IF($F29&lt;&gt;"",VLOOKUP($G29,Konstanter!$C$18:$D$41,2),"")</f>
        <v/>
      </c>
      <c r="S29" s="130">
        <f t="shared" si="2"/>
        <v>1</v>
      </c>
      <c r="T29" s="131">
        <f t="shared" si="3"/>
        <v>1</v>
      </c>
      <c r="U29" s="131">
        <f t="shared" si="4"/>
        <v>0</v>
      </c>
      <c r="V29" s="130" t="str">
        <f t="shared" si="5"/>
        <v/>
      </c>
      <c r="W29" s="131">
        <f t="shared" si="6"/>
        <v>0</v>
      </c>
      <c r="X29" s="130" t="str">
        <f t="shared" si="7"/>
        <v/>
      </c>
      <c r="Y29" s="131" t="str">
        <f t="shared" si="8"/>
        <v/>
      </c>
      <c r="Z29" s="130">
        <f t="shared" si="9"/>
        <v>0</v>
      </c>
      <c r="AA29" s="131" t="str">
        <f t="shared" si="10"/>
        <v>0</v>
      </c>
    </row>
    <row r="30" spans="1:27" s="39" customFormat="1" ht="12.75" x14ac:dyDescent="0.2">
      <c r="A30" s="45">
        <v>24</v>
      </c>
      <c r="B30" s="41"/>
      <c r="C30" s="41"/>
      <c r="D30" s="42"/>
      <c r="E30" s="92"/>
      <c r="F30" s="92"/>
      <c r="G30" s="43"/>
      <c r="H30" s="133" t="str">
        <f t="shared" si="0"/>
        <v/>
      </c>
      <c r="I30" s="69"/>
      <c r="J30" s="69"/>
      <c r="K30" s="69"/>
      <c r="L30" s="69"/>
      <c r="M30" s="92"/>
      <c r="N30" s="75"/>
      <c r="O30" s="73"/>
      <c r="P30" s="93" t="str">
        <f t="shared" si="1"/>
        <v/>
      </c>
      <c r="Q30" s="44"/>
      <c r="R30" s="132" t="str">
        <f>IF($F30&lt;&gt;"",VLOOKUP($G30,Konstanter!$C$18:$D$41,2),"")</f>
        <v/>
      </c>
      <c r="S30" s="130">
        <f t="shared" si="2"/>
        <v>1</v>
      </c>
      <c r="T30" s="131">
        <f t="shared" si="3"/>
        <v>1</v>
      </c>
      <c r="U30" s="131">
        <f t="shared" si="4"/>
        <v>0</v>
      </c>
      <c r="V30" s="130" t="str">
        <f t="shared" si="5"/>
        <v/>
      </c>
      <c r="W30" s="131">
        <f t="shared" si="6"/>
        <v>0</v>
      </c>
      <c r="X30" s="130" t="str">
        <f t="shared" si="7"/>
        <v/>
      </c>
      <c r="Y30" s="131" t="str">
        <f t="shared" si="8"/>
        <v/>
      </c>
      <c r="Z30" s="130">
        <f t="shared" si="9"/>
        <v>0</v>
      </c>
      <c r="AA30" s="131" t="str">
        <f t="shared" si="10"/>
        <v>0</v>
      </c>
    </row>
    <row r="31" spans="1:27" s="39" customFormat="1" ht="12.75" x14ac:dyDescent="0.2">
      <c r="A31" s="45">
        <v>25</v>
      </c>
      <c r="B31" s="41"/>
      <c r="C31" s="41"/>
      <c r="D31" s="42"/>
      <c r="E31" s="92"/>
      <c r="F31" s="92"/>
      <c r="G31" s="43"/>
      <c r="H31" s="133" t="str">
        <f t="shared" si="0"/>
        <v/>
      </c>
      <c r="I31" s="69"/>
      <c r="J31" s="69"/>
      <c r="K31" s="69"/>
      <c r="L31" s="69"/>
      <c r="M31" s="92"/>
      <c r="N31" s="75"/>
      <c r="O31" s="73"/>
      <c r="P31" s="93" t="str">
        <f t="shared" si="1"/>
        <v/>
      </c>
      <c r="Q31" s="44"/>
      <c r="R31" s="132" t="str">
        <f>IF($F31&lt;&gt;"",VLOOKUP($G31,Konstanter!$C$18:$D$41,2),"")</f>
        <v/>
      </c>
      <c r="S31" s="130">
        <f t="shared" si="2"/>
        <v>1</v>
      </c>
      <c r="T31" s="131">
        <f t="shared" si="3"/>
        <v>1</v>
      </c>
      <c r="U31" s="131">
        <f t="shared" si="4"/>
        <v>0</v>
      </c>
      <c r="V31" s="130" t="str">
        <f t="shared" si="5"/>
        <v/>
      </c>
      <c r="W31" s="131">
        <f t="shared" si="6"/>
        <v>0</v>
      </c>
      <c r="X31" s="130" t="str">
        <f t="shared" si="7"/>
        <v/>
      </c>
      <c r="Y31" s="131" t="str">
        <f t="shared" si="8"/>
        <v/>
      </c>
      <c r="Z31" s="130">
        <f t="shared" si="9"/>
        <v>0</v>
      </c>
      <c r="AA31" s="131" t="str">
        <f t="shared" si="10"/>
        <v>0</v>
      </c>
    </row>
    <row r="32" spans="1:27" s="39" customFormat="1" ht="12.75" x14ac:dyDescent="0.2">
      <c r="A32" s="45">
        <v>26</v>
      </c>
      <c r="B32" s="41"/>
      <c r="C32" s="41"/>
      <c r="D32" s="42"/>
      <c r="E32" s="92"/>
      <c r="F32" s="92"/>
      <c r="G32" s="43"/>
      <c r="H32" s="133" t="str">
        <f t="shared" ref="H32:H70" si="11">$R32</f>
        <v/>
      </c>
      <c r="I32" s="69"/>
      <c r="J32" s="69"/>
      <c r="K32" s="69"/>
      <c r="L32" s="69"/>
      <c r="M32" s="92"/>
      <c r="N32" s="75"/>
      <c r="O32" s="73"/>
      <c r="P32" s="93" t="str">
        <f t="shared" si="1"/>
        <v/>
      </c>
      <c r="Q32" s="44"/>
      <c r="R32" s="132" t="str">
        <f>IF($F32&lt;&gt;"",VLOOKUP($G32,Konstanter!$C$18:$D$41,2),"")</f>
        <v/>
      </c>
      <c r="S32" s="130">
        <f t="shared" si="2"/>
        <v>1</v>
      </c>
      <c r="T32" s="131">
        <f t="shared" si="3"/>
        <v>1</v>
      </c>
      <c r="U32" s="131">
        <f t="shared" si="4"/>
        <v>0</v>
      </c>
      <c r="V32" s="130" t="str">
        <f t="shared" si="5"/>
        <v/>
      </c>
      <c r="W32" s="131">
        <f t="shared" si="6"/>
        <v>0</v>
      </c>
      <c r="X32" s="130" t="str">
        <f t="shared" si="7"/>
        <v/>
      </c>
      <c r="Y32" s="131" t="str">
        <f t="shared" si="8"/>
        <v/>
      </c>
      <c r="Z32" s="130">
        <f t="shared" si="9"/>
        <v>0</v>
      </c>
      <c r="AA32" s="131" t="str">
        <f t="shared" si="10"/>
        <v>0</v>
      </c>
    </row>
    <row r="33" spans="1:27" s="39" customFormat="1" ht="12.75" x14ac:dyDescent="0.2">
      <c r="A33" s="45">
        <v>27</v>
      </c>
      <c r="B33" s="41"/>
      <c r="C33" s="41"/>
      <c r="D33" s="42"/>
      <c r="E33" s="92"/>
      <c r="F33" s="92"/>
      <c r="G33" s="43"/>
      <c r="H33" s="133" t="str">
        <f t="shared" si="11"/>
        <v/>
      </c>
      <c r="I33" s="69"/>
      <c r="J33" s="69"/>
      <c r="K33" s="69"/>
      <c r="L33" s="69"/>
      <c r="M33" s="92"/>
      <c r="N33" s="75"/>
      <c r="O33" s="73"/>
      <c r="P33" s="93" t="str">
        <f t="shared" si="1"/>
        <v/>
      </c>
      <c r="Q33" s="44"/>
      <c r="R33" s="132" t="str">
        <f>IF($F33&lt;&gt;"",VLOOKUP($G33,Konstanter!$C$18:$D$41,2),"")</f>
        <v/>
      </c>
      <c r="S33" s="130">
        <f t="shared" si="2"/>
        <v>1</v>
      </c>
      <c r="T33" s="131">
        <f t="shared" si="3"/>
        <v>1</v>
      </c>
      <c r="U33" s="131">
        <f t="shared" si="4"/>
        <v>0</v>
      </c>
      <c r="V33" s="130" t="str">
        <f t="shared" si="5"/>
        <v/>
      </c>
      <c r="W33" s="131">
        <f t="shared" si="6"/>
        <v>0</v>
      </c>
      <c r="X33" s="130" t="str">
        <f t="shared" si="7"/>
        <v/>
      </c>
      <c r="Y33" s="131" t="str">
        <f t="shared" si="8"/>
        <v/>
      </c>
      <c r="Z33" s="130">
        <f t="shared" si="9"/>
        <v>0</v>
      </c>
      <c r="AA33" s="131" t="str">
        <f t="shared" si="10"/>
        <v>0</v>
      </c>
    </row>
    <row r="34" spans="1:27" s="39" customFormat="1" ht="12.75" x14ac:dyDescent="0.2">
      <c r="A34" s="45">
        <v>28</v>
      </c>
      <c r="B34" s="41"/>
      <c r="C34" s="41"/>
      <c r="D34" s="42"/>
      <c r="E34" s="92"/>
      <c r="F34" s="92"/>
      <c r="G34" s="43"/>
      <c r="H34" s="133" t="str">
        <f t="shared" si="11"/>
        <v/>
      </c>
      <c r="I34" s="69"/>
      <c r="J34" s="69"/>
      <c r="K34" s="69"/>
      <c r="L34" s="69"/>
      <c r="M34" s="92"/>
      <c r="N34" s="75"/>
      <c r="O34" s="73"/>
      <c r="P34" s="93" t="str">
        <f t="shared" si="1"/>
        <v/>
      </c>
      <c r="Q34" s="44"/>
      <c r="R34" s="132" t="str">
        <f>IF($F34&lt;&gt;"",VLOOKUP($G34,Konstanter!$C$18:$D$41,2),"")</f>
        <v/>
      </c>
      <c r="S34" s="130">
        <f t="shared" si="2"/>
        <v>1</v>
      </c>
      <c r="T34" s="131">
        <f t="shared" si="3"/>
        <v>1</v>
      </c>
      <c r="U34" s="131">
        <f t="shared" si="4"/>
        <v>0</v>
      </c>
      <c r="V34" s="130" t="str">
        <f t="shared" si="5"/>
        <v/>
      </c>
      <c r="W34" s="131">
        <f t="shared" si="6"/>
        <v>0</v>
      </c>
      <c r="X34" s="130" t="str">
        <f t="shared" si="7"/>
        <v/>
      </c>
      <c r="Y34" s="131" t="str">
        <f t="shared" si="8"/>
        <v/>
      </c>
      <c r="Z34" s="130">
        <f t="shared" si="9"/>
        <v>0</v>
      </c>
      <c r="AA34" s="131" t="str">
        <f t="shared" si="10"/>
        <v>0</v>
      </c>
    </row>
    <row r="35" spans="1:27" s="39" customFormat="1" ht="12.75" x14ac:dyDescent="0.2">
      <c r="A35" s="45">
        <v>29</v>
      </c>
      <c r="B35" s="41"/>
      <c r="C35" s="41"/>
      <c r="D35" s="42"/>
      <c r="E35" s="92"/>
      <c r="F35" s="92"/>
      <c r="G35" s="43"/>
      <c r="H35" s="133" t="str">
        <f t="shared" si="11"/>
        <v/>
      </c>
      <c r="I35" s="69"/>
      <c r="J35" s="69"/>
      <c r="K35" s="69"/>
      <c r="L35" s="69"/>
      <c r="M35" s="92"/>
      <c r="N35" s="75"/>
      <c r="O35" s="73"/>
      <c r="P35" s="93" t="str">
        <f t="shared" si="1"/>
        <v/>
      </c>
      <c r="Q35" s="44"/>
      <c r="R35" s="132" t="str">
        <f>IF($F35&lt;&gt;"",VLOOKUP($G35,Konstanter!$C$18:$D$41,2),"")</f>
        <v/>
      </c>
      <c r="S35" s="130">
        <f t="shared" si="2"/>
        <v>1</v>
      </c>
      <c r="T35" s="131">
        <f t="shared" si="3"/>
        <v>1</v>
      </c>
      <c r="U35" s="131">
        <f t="shared" si="4"/>
        <v>0</v>
      </c>
      <c r="V35" s="130" t="str">
        <f t="shared" si="5"/>
        <v/>
      </c>
      <c r="W35" s="131">
        <f t="shared" si="6"/>
        <v>0</v>
      </c>
      <c r="X35" s="130" t="str">
        <f t="shared" si="7"/>
        <v/>
      </c>
      <c r="Y35" s="131" t="str">
        <f t="shared" si="8"/>
        <v/>
      </c>
      <c r="Z35" s="130">
        <f t="shared" si="9"/>
        <v>0</v>
      </c>
      <c r="AA35" s="131" t="str">
        <f t="shared" si="10"/>
        <v>0</v>
      </c>
    </row>
    <row r="36" spans="1:27" s="39" customFormat="1" ht="12.75" x14ac:dyDescent="0.2">
      <c r="A36" s="45">
        <v>30</v>
      </c>
      <c r="B36" s="41"/>
      <c r="C36" s="41"/>
      <c r="D36" s="42"/>
      <c r="E36" s="92"/>
      <c r="F36" s="92"/>
      <c r="G36" s="43"/>
      <c r="H36" s="133" t="str">
        <f t="shared" si="11"/>
        <v/>
      </c>
      <c r="I36" s="69"/>
      <c r="J36" s="69"/>
      <c r="K36" s="69"/>
      <c r="L36" s="69"/>
      <c r="M36" s="92"/>
      <c r="N36" s="75"/>
      <c r="O36" s="73"/>
      <c r="P36" s="93" t="str">
        <f t="shared" si="1"/>
        <v/>
      </c>
      <c r="Q36" s="44"/>
      <c r="R36" s="132" t="str">
        <f>IF($F36&lt;&gt;"",VLOOKUP($G36,Konstanter!$C$18:$D$41,2),"")</f>
        <v/>
      </c>
      <c r="S36" s="130">
        <f t="shared" si="2"/>
        <v>1</v>
      </c>
      <c r="T36" s="131">
        <f t="shared" si="3"/>
        <v>1</v>
      </c>
      <c r="U36" s="131">
        <f t="shared" si="4"/>
        <v>0</v>
      </c>
      <c r="V36" s="130" t="str">
        <f t="shared" si="5"/>
        <v/>
      </c>
      <c r="W36" s="131">
        <f t="shared" si="6"/>
        <v>0</v>
      </c>
      <c r="X36" s="130" t="str">
        <f t="shared" si="7"/>
        <v/>
      </c>
      <c r="Y36" s="131" t="str">
        <f t="shared" si="8"/>
        <v/>
      </c>
      <c r="Z36" s="130">
        <f t="shared" si="9"/>
        <v>0</v>
      </c>
      <c r="AA36" s="131" t="str">
        <f t="shared" si="10"/>
        <v>0</v>
      </c>
    </row>
    <row r="37" spans="1:27" s="39" customFormat="1" ht="12.75" customHeight="1" x14ac:dyDescent="0.2">
      <c r="A37" s="45">
        <v>31</v>
      </c>
      <c r="B37" s="41"/>
      <c r="C37" s="41"/>
      <c r="D37" s="42"/>
      <c r="E37" s="92"/>
      <c r="F37" s="92"/>
      <c r="G37" s="43"/>
      <c r="H37" s="133" t="str">
        <f t="shared" si="11"/>
        <v/>
      </c>
      <c r="I37" s="69"/>
      <c r="J37" s="69"/>
      <c r="K37" s="69"/>
      <c r="L37" s="69"/>
      <c r="M37" s="92"/>
      <c r="N37" s="75"/>
      <c r="O37" s="73"/>
      <c r="P37" s="93" t="str">
        <f t="shared" si="1"/>
        <v/>
      </c>
      <c r="Q37" s="44"/>
      <c r="R37" s="132" t="str">
        <f>IF($F37&lt;&gt;"",VLOOKUP($G37,Konstanter!$C$18:$D$41,2),"")</f>
        <v/>
      </c>
      <c r="S37" s="130">
        <f t="shared" si="2"/>
        <v>1</v>
      </c>
      <c r="T37" s="131">
        <f t="shared" si="3"/>
        <v>1</v>
      </c>
      <c r="U37" s="131">
        <f t="shared" si="4"/>
        <v>0</v>
      </c>
      <c r="V37" s="130" t="str">
        <f t="shared" si="5"/>
        <v/>
      </c>
      <c r="W37" s="131">
        <f t="shared" si="6"/>
        <v>0</v>
      </c>
      <c r="X37" s="130" t="str">
        <f t="shared" si="7"/>
        <v/>
      </c>
      <c r="Y37" s="131" t="str">
        <f t="shared" si="8"/>
        <v/>
      </c>
      <c r="Z37" s="130">
        <f t="shared" si="9"/>
        <v>0</v>
      </c>
      <c r="AA37" s="131" t="str">
        <f t="shared" si="10"/>
        <v>0</v>
      </c>
    </row>
    <row r="38" spans="1:27" s="39" customFormat="1" ht="12.75" x14ac:dyDescent="0.2">
      <c r="A38" s="45">
        <v>32</v>
      </c>
      <c r="B38" s="41"/>
      <c r="C38" s="41"/>
      <c r="D38" s="42"/>
      <c r="E38" s="92"/>
      <c r="F38" s="92"/>
      <c r="G38" s="43"/>
      <c r="H38" s="133" t="str">
        <f t="shared" si="11"/>
        <v/>
      </c>
      <c r="I38" s="69"/>
      <c r="J38" s="69"/>
      <c r="K38" s="69"/>
      <c r="L38" s="69"/>
      <c r="M38" s="92"/>
      <c r="N38" s="75"/>
      <c r="O38" s="73"/>
      <c r="P38" s="93" t="str">
        <f t="shared" si="1"/>
        <v/>
      </c>
      <c r="Q38" s="44"/>
      <c r="R38" s="132" t="str">
        <f>IF($F38&lt;&gt;"",VLOOKUP($G38,Konstanter!$C$18:$D$41,2),"")</f>
        <v/>
      </c>
      <c r="S38" s="130">
        <f t="shared" si="2"/>
        <v>1</v>
      </c>
      <c r="T38" s="131">
        <f t="shared" si="3"/>
        <v>1</v>
      </c>
      <c r="U38" s="131">
        <f t="shared" si="4"/>
        <v>0</v>
      </c>
      <c r="V38" s="130" t="str">
        <f t="shared" si="5"/>
        <v/>
      </c>
      <c r="W38" s="131">
        <f t="shared" si="6"/>
        <v>0</v>
      </c>
      <c r="X38" s="130" t="str">
        <f t="shared" si="7"/>
        <v/>
      </c>
      <c r="Y38" s="131" t="str">
        <f t="shared" si="8"/>
        <v/>
      </c>
      <c r="Z38" s="130">
        <f t="shared" si="9"/>
        <v>0</v>
      </c>
      <c r="AA38" s="131" t="str">
        <f t="shared" si="10"/>
        <v>0</v>
      </c>
    </row>
    <row r="39" spans="1:27" s="39" customFormat="1" ht="12.75" x14ac:dyDescent="0.2">
      <c r="A39" s="45">
        <v>33</v>
      </c>
      <c r="B39" s="41"/>
      <c r="C39" s="41"/>
      <c r="D39" s="42"/>
      <c r="E39" s="92"/>
      <c r="F39" s="92"/>
      <c r="G39" s="43"/>
      <c r="H39" s="133" t="str">
        <f t="shared" si="11"/>
        <v/>
      </c>
      <c r="I39" s="69"/>
      <c r="J39" s="69"/>
      <c r="K39" s="69"/>
      <c r="L39" s="69"/>
      <c r="M39" s="92"/>
      <c r="N39" s="75"/>
      <c r="O39" s="73"/>
      <c r="P39" s="93" t="str">
        <f t="shared" ref="P39:P70" si="12">IF($B39="","",
IF($M39&lt;&gt;"",IF(COUNT($H39:$L39)&gt;0,"Velg bankett ELLER trening",IF(E39&lt;&gt;"","Fjern kjønn",N39)),
IF($D39="","Oppgi alder",
IF($E39="","Oppgi kjønn",
IF($G39="","Mangler nåværende grad",
IF($O39="HI",IF(COUNTIF($I39:$L39,0)=0,
"Anngi treningsdag med '0'",SUM($R39,$N39)),
IF(COUNTIF($O39,0)&gt;0,IF(COUNTIF($I39:$L39,0)=0,
"Anngi treningsdag med '0'",SUM($R39,$N39)),
IF(SUM($I39:$L39)=0,"Mangler treningsavgift",SUM($H39:$N39)))))))))</f>
        <v/>
      </c>
      <c r="Q39" s="44"/>
      <c r="R39" s="132" t="str">
        <f>IF($F39&lt;&gt;"",VLOOKUP($G39,Konstanter!$C$18:$D$41,2),"")</f>
        <v/>
      </c>
      <c r="S39" s="130">
        <f t="shared" si="2"/>
        <v>1</v>
      </c>
      <c r="T39" s="131">
        <f t="shared" si="3"/>
        <v>1</v>
      </c>
      <c r="U39" s="131">
        <f t="shared" si="4"/>
        <v>0</v>
      </c>
      <c r="V39" s="130" t="str">
        <f t="shared" si="5"/>
        <v/>
      </c>
      <c r="W39" s="131">
        <f t="shared" si="6"/>
        <v>0</v>
      </c>
      <c r="X39" s="130" t="str">
        <f t="shared" si="7"/>
        <v/>
      </c>
      <c r="Y39" s="131" t="str">
        <f t="shared" si="8"/>
        <v/>
      </c>
      <c r="Z39" s="130">
        <f t="shared" si="9"/>
        <v>0</v>
      </c>
      <c r="AA39" s="131" t="str">
        <f t="shared" si="10"/>
        <v>0</v>
      </c>
    </row>
    <row r="40" spans="1:27" s="39" customFormat="1" ht="12.75" x14ac:dyDescent="0.2">
      <c r="A40" s="45">
        <v>34</v>
      </c>
      <c r="B40" s="41"/>
      <c r="C40" s="41"/>
      <c r="D40" s="42"/>
      <c r="E40" s="92"/>
      <c r="F40" s="92"/>
      <c r="G40" s="43"/>
      <c r="H40" s="133" t="str">
        <f t="shared" si="11"/>
        <v/>
      </c>
      <c r="I40" s="69"/>
      <c r="J40" s="69"/>
      <c r="K40" s="69"/>
      <c r="L40" s="69"/>
      <c r="M40" s="92"/>
      <c r="N40" s="75"/>
      <c r="O40" s="73"/>
      <c r="P40" s="93" t="str">
        <f t="shared" si="12"/>
        <v/>
      </c>
      <c r="Q40" s="44"/>
      <c r="R40" s="132" t="str">
        <f>IF($F40&lt;&gt;"",VLOOKUP($G40,Konstanter!$C$18:$D$41,2),"")</f>
        <v/>
      </c>
      <c r="S40" s="130">
        <f t="shared" si="2"/>
        <v>1</v>
      </c>
      <c r="T40" s="131">
        <f t="shared" si="3"/>
        <v>1</v>
      </c>
      <c r="U40" s="131">
        <f t="shared" si="4"/>
        <v>0</v>
      </c>
      <c r="V40" s="130" t="str">
        <f t="shared" si="5"/>
        <v/>
      </c>
      <c r="W40" s="131">
        <f t="shared" si="6"/>
        <v>0</v>
      </c>
      <c r="X40" s="130" t="str">
        <f t="shared" si="7"/>
        <v/>
      </c>
      <c r="Y40" s="131" t="str">
        <f t="shared" si="8"/>
        <v/>
      </c>
      <c r="Z40" s="130">
        <f t="shared" si="9"/>
        <v>0</v>
      </c>
      <c r="AA40" s="131" t="str">
        <f t="shared" si="10"/>
        <v>0</v>
      </c>
    </row>
    <row r="41" spans="1:27" s="39" customFormat="1" ht="12.75" x14ac:dyDescent="0.2">
      <c r="A41" s="45">
        <v>35</v>
      </c>
      <c r="B41" s="41"/>
      <c r="C41" s="41"/>
      <c r="D41" s="42"/>
      <c r="E41" s="92"/>
      <c r="F41" s="92"/>
      <c r="G41" s="43"/>
      <c r="H41" s="133" t="str">
        <f t="shared" si="11"/>
        <v/>
      </c>
      <c r="I41" s="69"/>
      <c r="J41" s="69"/>
      <c r="K41" s="69"/>
      <c r="L41" s="69"/>
      <c r="M41" s="92"/>
      <c r="N41" s="75"/>
      <c r="O41" s="73"/>
      <c r="P41" s="93" t="str">
        <f t="shared" si="12"/>
        <v/>
      </c>
      <c r="Q41" s="44"/>
      <c r="R41" s="132" t="str">
        <f>IF($F41&lt;&gt;"",VLOOKUP($G41,Konstanter!$C$18:$D$41,2),"")</f>
        <v/>
      </c>
      <c r="S41" s="130">
        <f t="shared" si="2"/>
        <v>1</v>
      </c>
      <c r="T41" s="131">
        <f t="shared" si="3"/>
        <v>1</v>
      </c>
      <c r="U41" s="131">
        <f t="shared" si="4"/>
        <v>0</v>
      </c>
      <c r="V41" s="130" t="str">
        <f t="shared" si="5"/>
        <v/>
      </c>
      <c r="W41" s="131">
        <f t="shared" si="6"/>
        <v>0</v>
      </c>
      <c r="X41" s="130" t="str">
        <f t="shared" si="7"/>
        <v/>
      </c>
      <c r="Y41" s="131" t="str">
        <f t="shared" si="8"/>
        <v/>
      </c>
      <c r="Z41" s="130">
        <f t="shared" si="9"/>
        <v>0</v>
      </c>
      <c r="AA41" s="131" t="str">
        <f t="shared" si="10"/>
        <v>0</v>
      </c>
    </row>
    <row r="42" spans="1:27" s="39" customFormat="1" ht="12.75" x14ac:dyDescent="0.2">
      <c r="A42" s="45">
        <v>36</v>
      </c>
      <c r="B42" s="41"/>
      <c r="C42" s="41"/>
      <c r="D42" s="42"/>
      <c r="E42" s="92"/>
      <c r="F42" s="92"/>
      <c r="G42" s="43"/>
      <c r="H42" s="133" t="str">
        <f t="shared" si="11"/>
        <v/>
      </c>
      <c r="I42" s="69"/>
      <c r="J42" s="69"/>
      <c r="K42" s="69"/>
      <c r="L42" s="69"/>
      <c r="M42" s="92"/>
      <c r="N42" s="75"/>
      <c r="O42" s="73"/>
      <c r="P42" s="93" t="str">
        <f t="shared" si="12"/>
        <v/>
      </c>
      <c r="Q42" s="44"/>
      <c r="R42" s="132" t="str">
        <f>IF($F42&lt;&gt;"",VLOOKUP($G42,Konstanter!$C$18:$D$41,2),"")</f>
        <v/>
      </c>
      <c r="S42" s="130">
        <f t="shared" si="2"/>
        <v>1</v>
      </c>
      <c r="T42" s="131">
        <f t="shared" si="3"/>
        <v>1</v>
      </c>
      <c r="U42" s="131">
        <f t="shared" si="4"/>
        <v>0</v>
      </c>
      <c r="V42" s="130" t="str">
        <f t="shared" si="5"/>
        <v/>
      </c>
      <c r="W42" s="131">
        <f t="shared" si="6"/>
        <v>0</v>
      </c>
      <c r="X42" s="130" t="str">
        <f t="shared" si="7"/>
        <v/>
      </c>
      <c r="Y42" s="131" t="str">
        <f t="shared" si="8"/>
        <v/>
      </c>
      <c r="Z42" s="130">
        <f t="shared" si="9"/>
        <v>0</v>
      </c>
      <c r="AA42" s="131" t="str">
        <f t="shared" si="10"/>
        <v>0</v>
      </c>
    </row>
    <row r="43" spans="1:27" s="39" customFormat="1" ht="12.75" x14ac:dyDescent="0.2">
      <c r="A43" s="45">
        <v>37</v>
      </c>
      <c r="B43" s="41"/>
      <c r="C43" s="41"/>
      <c r="D43" s="42"/>
      <c r="E43" s="92"/>
      <c r="F43" s="92"/>
      <c r="G43" s="43"/>
      <c r="H43" s="133" t="str">
        <f t="shared" si="11"/>
        <v/>
      </c>
      <c r="I43" s="69"/>
      <c r="J43" s="69"/>
      <c r="K43" s="69"/>
      <c r="L43" s="69"/>
      <c r="M43" s="92"/>
      <c r="N43" s="75"/>
      <c r="O43" s="73"/>
      <c r="P43" s="93" t="str">
        <f t="shared" si="12"/>
        <v/>
      </c>
      <c r="Q43" s="44"/>
      <c r="R43" s="132" t="str">
        <f>IF($F43&lt;&gt;"",VLOOKUP($G43,Konstanter!$C$18:$D$41,2),"")</f>
        <v/>
      </c>
      <c r="S43" s="130">
        <f t="shared" si="2"/>
        <v>1</v>
      </c>
      <c r="T43" s="131">
        <f t="shared" si="3"/>
        <v>1</v>
      </c>
      <c r="U43" s="131">
        <f t="shared" si="4"/>
        <v>0</v>
      </c>
      <c r="V43" s="130" t="str">
        <f t="shared" si="5"/>
        <v/>
      </c>
      <c r="W43" s="131">
        <f t="shared" si="6"/>
        <v>0</v>
      </c>
      <c r="X43" s="130" t="str">
        <f t="shared" si="7"/>
        <v/>
      </c>
      <c r="Y43" s="131" t="str">
        <f t="shared" si="8"/>
        <v/>
      </c>
      <c r="Z43" s="130">
        <f t="shared" si="9"/>
        <v>0</v>
      </c>
      <c r="AA43" s="131" t="str">
        <f t="shared" si="10"/>
        <v>0</v>
      </c>
    </row>
    <row r="44" spans="1:27" s="39" customFormat="1" ht="12.75" x14ac:dyDescent="0.2">
      <c r="A44" s="45">
        <v>38</v>
      </c>
      <c r="B44" s="41"/>
      <c r="C44" s="41"/>
      <c r="D44" s="42"/>
      <c r="E44" s="92"/>
      <c r="F44" s="92"/>
      <c r="G44" s="43"/>
      <c r="H44" s="133" t="str">
        <f t="shared" si="11"/>
        <v/>
      </c>
      <c r="I44" s="69"/>
      <c r="J44" s="69"/>
      <c r="K44" s="69"/>
      <c r="L44" s="69"/>
      <c r="M44" s="92"/>
      <c r="N44" s="75"/>
      <c r="O44" s="73"/>
      <c r="P44" s="93" t="str">
        <f t="shared" si="12"/>
        <v/>
      </c>
      <c r="Q44" s="44"/>
      <c r="R44" s="132" t="str">
        <f>IF($F44&lt;&gt;"",VLOOKUP($G44,Konstanter!$C$18:$D$41,2),"")</f>
        <v/>
      </c>
      <c r="S44" s="130">
        <f t="shared" si="2"/>
        <v>1</v>
      </c>
      <c r="T44" s="131">
        <f t="shared" si="3"/>
        <v>1</v>
      </c>
      <c r="U44" s="131">
        <f t="shared" si="4"/>
        <v>0</v>
      </c>
      <c r="V44" s="130" t="str">
        <f t="shared" si="5"/>
        <v/>
      </c>
      <c r="W44" s="131">
        <f t="shared" si="6"/>
        <v>0</v>
      </c>
      <c r="X44" s="130" t="str">
        <f t="shared" si="7"/>
        <v/>
      </c>
      <c r="Y44" s="131" t="str">
        <f t="shared" si="8"/>
        <v/>
      </c>
      <c r="Z44" s="130">
        <f t="shared" si="9"/>
        <v>0</v>
      </c>
      <c r="AA44" s="131" t="str">
        <f t="shared" si="10"/>
        <v>0</v>
      </c>
    </row>
    <row r="45" spans="1:27" s="39" customFormat="1" ht="12.75" x14ac:dyDescent="0.2">
      <c r="A45" s="45">
        <v>39</v>
      </c>
      <c r="B45" s="41"/>
      <c r="C45" s="41"/>
      <c r="D45" s="42"/>
      <c r="E45" s="92"/>
      <c r="F45" s="92"/>
      <c r="G45" s="43"/>
      <c r="H45" s="133" t="str">
        <f t="shared" si="11"/>
        <v/>
      </c>
      <c r="I45" s="69"/>
      <c r="J45" s="69"/>
      <c r="K45" s="69"/>
      <c r="L45" s="69"/>
      <c r="M45" s="92"/>
      <c r="N45" s="75"/>
      <c r="O45" s="73"/>
      <c r="P45" s="93" t="str">
        <f t="shared" si="12"/>
        <v/>
      </c>
      <c r="Q45" s="44"/>
      <c r="R45" s="132" t="str">
        <f>IF($F45&lt;&gt;"",VLOOKUP($G45,Konstanter!$C$18:$D$41,2),"")</f>
        <v/>
      </c>
      <c r="S45" s="130">
        <f t="shared" si="2"/>
        <v>1</v>
      </c>
      <c r="T45" s="131">
        <f t="shared" si="3"/>
        <v>1</v>
      </c>
      <c r="U45" s="131">
        <f t="shared" si="4"/>
        <v>0</v>
      </c>
      <c r="V45" s="130" t="str">
        <f t="shared" si="5"/>
        <v/>
      </c>
      <c r="W45" s="131">
        <f t="shared" si="6"/>
        <v>0</v>
      </c>
      <c r="X45" s="130" t="str">
        <f t="shared" si="7"/>
        <v/>
      </c>
      <c r="Y45" s="131" t="str">
        <f t="shared" si="8"/>
        <v/>
      </c>
      <c r="Z45" s="130">
        <f t="shared" si="9"/>
        <v>0</v>
      </c>
      <c r="AA45" s="131" t="str">
        <f t="shared" si="10"/>
        <v>0</v>
      </c>
    </row>
    <row r="46" spans="1:27" s="39" customFormat="1" ht="12.75" x14ac:dyDescent="0.2">
      <c r="A46" s="45">
        <v>40</v>
      </c>
      <c r="B46" s="41"/>
      <c r="C46" s="41"/>
      <c r="D46" s="42"/>
      <c r="E46" s="92"/>
      <c r="F46" s="92"/>
      <c r="G46" s="43"/>
      <c r="H46" s="133" t="str">
        <f t="shared" si="11"/>
        <v/>
      </c>
      <c r="I46" s="69"/>
      <c r="J46" s="69"/>
      <c r="K46" s="69"/>
      <c r="L46" s="69"/>
      <c r="M46" s="92"/>
      <c r="N46" s="75"/>
      <c r="O46" s="73"/>
      <c r="P46" s="93" t="str">
        <f t="shared" si="12"/>
        <v/>
      </c>
      <c r="Q46" s="44"/>
      <c r="R46" s="132" t="str">
        <f>IF($F46&lt;&gt;"",VLOOKUP($G46,Konstanter!$C$18:$D$41,2),"")</f>
        <v/>
      </c>
      <c r="S46" s="130">
        <f t="shared" si="2"/>
        <v>1</v>
      </c>
      <c r="T46" s="131">
        <f t="shared" si="3"/>
        <v>1</v>
      </c>
      <c r="U46" s="131">
        <f t="shared" si="4"/>
        <v>0</v>
      </c>
      <c r="V46" s="130" t="str">
        <f t="shared" si="5"/>
        <v/>
      </c>
      <c r="W46" s="131">
        <f t="shared" si="6"/>
        <v>0</v>
      </c>
      <c r="X46" s="130" t="str">
        <f t="shared" si="7"/>
        <v/>
      </c>
      <c r="Y46" s="131" t="str">
        <f t="shared" si="8"/>
        <v/>
      </c>
      <c r="Z46" s="130">
        <f t="shared" si="9"/>
        <v>0</v>
      </c>
      <c r="AA46" s="131" t="str">
        <f t="shared" si="10"/>
        <v>0</v>
      </c>
    </row>
    <row r="47" spans="1:27" s="39" customFormat="1" ht="12.75" x14ac:dyDescent="0.2">
      <c r="A47" s="45">
        <v>41</v>
      </c>
      <c r="B47" s="41"/>
      <c r="C47" s="41"/>
      <c r="D47" s="42"/>
      <c r="E47" s="92"/>
      <c r="F47" s="92"/>
      <c r="G47" s="43"/>
      <c r="H47" s="133" t="str">
        <f t="shared" si="11"/>
        <v/>
      </c>
      <c r="I47" s="69"/>
      <c r="J47" s="69"/>
      <c r="K47" s="69"/>
      <c r="L47" s="69"/>
      <c r="M47" s="92"/>
      <c r="N47" s="75"/>
      <c r="O47" s="73"/>
      <c r="P47" s="93" t="str">
        <f t="shared" si="12"/>
        <v/>
      </c>
      <c r="Q47" s="44"/>
      <c r="R47" s="132" t="str">
        <f>IF($F47&lt;&gt;"",VLOOKUP($G47,Konstanter!$C$18:$D$41,2),"")</f>
        <v/>
      </c>
      <c r="S47" s="130">
        <f t="shared" si="2"/>
        <v>1</v>
      </c>
      <c r="T47" s="131">
        <f t="shared" si="3"/>
        <v>1</v>
      </c>
      <c r="U47" s="131">
        <f t="shared" si="4"/>
        <v>0</v>
      </c>
      <c r="V47" s="130" t="str">
        <f t="shared" si="5"/>
        <v/>
      </c>
      <c r="W47" s="131">
        <f t="shared" si="6"/>
        <v>0</v>
      </c>
      <c r="X47" s="130" t="str">
        <f t="shared" si="7"/>
        <v/>
      </c>
      <c r="Y47" s="131" t="str">
        <f t="shared" si="8"/>
        <v/>
      </c>
      <c r="Z47" s="130">
        <f t="shared" si="9"/>
        <v>0</v>
      </c>
      <c r="AA47" s="131" t="str">
        <f t="shared" si="10"/>
        <v>0</v>
      </c>
    </row>
    <row r="48" spans="1:27" s="39" customFormat="1" ht="12.75" x14ac:dyDescent="0.2">
      <c r="A48" s="45">
        <v>42</v>
      </c>
      <c r="B48" s="41"/>
      <c r="C48" s="41"/>
      <c r="D48" s="42"/>
      <c r="E48" s="92"/>
      <c r="F48" s="92"/>
      <c r="G48" s="43"/>
      <c r="H48" s="133" t="str">
        <f t="shared" si="11"/>
        <v/>
      </c>
      <c r="I48" s="69"/>
      <c r="J48" s="69"/>
      <c r="K48" s="69"/>
      <c r="L48" s="69"/>
      <c r="M48" s="92"/>
      <c r="N48" s="75"/>
      <c r="O48" s="73"/>
      <c r="P48" s="93" t="str">
        <f t="shared" si="12"/>
        <v/>
      </c>
      <c r="Q48" s="44"/>
      <c r="R48" s="132" t="str">
        <f>IF($F48&lt;&gt;"",VLOOKUP($G48,Konstanter!$C$18:$D$41,2),"")</f>
        <v/>
      </c>
      <c r="S48" s="130">
        <f t="shared" si="2"/>
        <v>1</v>
      </c>
      <c r="T48" s="131">
        <f t="shared" si="3"/>
        <v>1</v>
      </c>
      <c r="U48" s="131">
        <f t="shared" si="4"/>
        <v>0</v>
      </c>
      <c r="V48" s="130" t="str">
        <f t="shared" si="5"/>
        <v/>
      </c>
      <c r="W48" s="131">
        <f t="shared" si="6"/>
        <v>0</v>
      </c>
      <c r="X48" s="130" t="str">
        <f t="shared" si="7"/>
        <v/>
      </c>
      <c r="Y48" s="131" t="str">
        <f t="shared" si="8"/>
        <v/>
      </c>
      <c r="Z48" s="130">
        <f t="shared" si="9"/>
        <v>0</v>
      </c>
      <c r="AA48" s="131" t="str">
        <f t="shared" si="10"/>
        <v>0</v>
      </c>
    </row>
    <row r="49" spans="1:27" s="39" customFormat="1" ht="12.75" x14ac:dyDescent="0.2">
      <c r="A49" s="45">
        <v>43</v>
      </c>
      <c r="B49" s="41"/>
      <c r="C49" s="41"/>
      <c r="D49" s="42"/>
      <c r="E49" s="92"/>
      <c r="F49" s="92"/>
      <c r="G49" s="43"/>
      <c r="H49" s="133" t="str">
        <f t="shared" si="11"/>
        <v/>
      </c>
      <c r="I49" s="69"/>
      <c r="J49" s="69"/>
      <c r="K49" s="69"/>
      <c r="L49" s="69"/>
      <c r="M49" s="92"/>
      <c r="N49" s="75"/>
      <c r="O49" s="73"/>
      <c r="P49" s="93" t="str">
        <f t="shared" si="12"/>
        <v/>
      </c>
      <c r="Q49" s="44"/>
      <c r="R49" s="132" t="str">
        <f>IF($F49&lt;&gt;"",VLOOKUP($G49,Konstanter!$C$18:$D$41,2),"")</f>
        <v/>
      </c>
      <c r="S49" s="130">
        <f t="shared" si="2"/>
        <v>1</v>
      </c>
      <c r="T49" s="131">
        <f t="shared" si="3"/>
        <v>1</v>
      </c>
      <c r="U49" s="131">
        <f t="shared" si="4"/>
        <v>0</v>
      </c>
      <c r="V49" s="130" t="str">
        <f t="shared" si="5"/>
        <v/>
      </c>
      <c r="W49" s="131">
        <f t="shared" si="6"/>
        <v>0</v>
      </c>
      <c r="X49" s="130" t="str">
        <f t="shared" si="7"/>
        <v/>
      </c>
      <c r="Y49" s="131" t="str">
        <f t="shared" si="8"/>
        <v/>
      </c>
      <c r="Z49" s="130">
        <f t="shared" si="9"/>
        <v>0</v>
      </c>
      <c r="AA49" s="131" t="str">
        <f t="shared" si="10"/>
        <v>0</v>
      </c>
    </row>
    <row r="50" spans="1:27" s="39" customFormat="1" ht="12.75" x14ac:dyDescent="0.2">
      <c r="A50" s="45">
        <v>44</v>
      </c>
      <c r="B50" s="41"/>
      <c r="C50" s="41"/>
      <c r="D50" s="42"/>
      <c r="E50" s="92"/>
      <c r="F50" s="92"/>
      <c r="G50" s="43"/>
      <c r="H50" s="133" t="str">
        <f t="shared" si="11"/>
        <v/>
      </c>
      <c r="I50" s="69"/>
      <c r="J50" s="69"/>
      <c r="K50" s="69"/>
      <c r="L50" s="69"/>
      <c r="M50" s="92"/>
      <c r="N50" s="75"/>
      <c r="O50" s="73"/>
      <c r="P50" s="93" t="str">
        <f t="shared" si="12"/>
        <v/>
      </c>
      <c r="Q50" s="44"/>
      <c r="R50" s="132" t="str">
        <f>IF($F50&lt;&gt;"",VLOOKUP($G50,Konstanter!$C$18:$D$41,2),"")</f>
        <v/>
      </c>
      <c r="S50" s="130">
        <f t="shared" si="2"/>
        <v>1</v>
      </c>
      <c r="T50" s="131">
        <f t="shared" si="3"/>
        <v>1</v>
      </c>
      <c r="U50" s="131">
        <f t="shared" si="4"/>
        <v>0</v>
      </c>
      <c r="V50" s="130" t="str">
        <f t="shared" si="5"/>
        <v/>
      </c>
      <c r="W50" s="131">
        <f t="shared" si="6"/>
        <v>0</v>
      </c>
      <c r="X50" s="130" t="str">
        <f t="shared" si="7"/>
        <v/>
      </c>
      <c r="Y50" s="131" t="str">
        <f t="shared" si="8"/>
        <v/>
      </c>
      <c r="Z50" s="130">
        <f t="shared" si="9"/>
        <v>0</v>
      </c>
      <c r="AA50" s="131" t="str">
        <f t="shared" si="10"/>
        <v>0</v>
      </c>
    </row>
    <row r="51" spans="1:27" s="39" customFormat="1" ht="12.75" x14ac:dyDescent="0.2">
      <c r="A51" s="45">
        <v>45</v>
      </c>
      <c r="B51" s="41"/>
      <c r="C51" s="41"/>
      <c r="D51" s="42"/>
      <c r="E51" s="92"/>
      <c r="F51" s="92"/>
      <c r="G51" s="43"/>
      <c r="H51" s="133" t="str">
        <f t="shared" si="11"/>
        <v/>
      </c>
      <c r="I51" s="69"/>
      <c r="J51" s="69"/>
      <c r="K51" s="69"/>
      <c r="L51" s="69"/>
      <c r="M51" s="92"/>
      <c r="N51" s="75"/>
      <c r="O51" s="73"/>
      <c r="P51" s="93" t="str">
        <f t="shared" si="12"/>
        <v/>
      </c>
      <c r="Q51" s="44"/>
      <c r="R51" s="132" t="str">
        <f>IF($F51&lt;&gt;"",VLOOKUP($G51,Konstanter!$C$18:$D$41,2),"")</f>
        <v/>
      </c>
      <c r="S51" s="130">
        <f t="shared" ref="S51:S71" si="13">IF($T51="1","",SUM($T51+$Z51+$AA51))</f>
        <v>1</v>
      </c>
      <c r="T51" s="131">
        <f t="shared" ref="T51:T71" si="14">IF(SUM($I51:$L51)&lt;&gt;0,"0",1)</f>
        <v>1</v>
      </c>
      <c r="U51" s="131">
        <f t="shared" ref="U51:U71" si="15">IF($M51="",$D51,"")</f>
        <v>0</v>
      </c>
      <c r="V51" s="130" t="str">
        <f t="shared" ref="V51:V71" si="16">IF($F51="X",SUM($D51),"")</f>
        <v/>
      </c>
      <c r="W51" s="131">
        <f t="shared" ref="W51:W71" si="17">IF($M51="",$E51,"")</f>
        <v>0</v>
      </c>
      <c r="X51" s="130" t="str">
        <f t="shared" ref="X51:X74" si="18">IF($F51="X",$E51,"")</f>
        <v/>
      </c>
      <c r="Y51" s="131" t="str">
        <f t="shared" ref="Y51:Y70" si="19">IF($M51="","",1)</f>
        <v/>
      </c>
      <c r="Z51" s="130">
        <f t="shared" ref="Z51:Z71" si="20">($P51&lt;&gt;"")*ISTEXT($P51)</f>
        <v>0</v>
      </c>
      <c r="AA51" s="131" t="str">
        <f t="shared" ref="AA51:AA71" si="21">IF($O51="","0",1)</f>
        <v>0</v>
      </c>
    </row>
    <row r="52" spans="1:27" s="39" customFormat="1" ht="12.75" x14ac:dyDescent="0.2">
      <c r="A52" s="45">
        <v>46</v>
      </c>
      <c r="B52" s="41"/>
      <c r="C52" s="41"/>
      <c r="D52" s="42"/>
      <c r="E52" s="92"/>
      <c r="F52" s="92"/>
      <c r="G52" s="43"/>
      <c r="H52" s="133" t="str">
        <f t="shared" si="11"/>
        <v/>
      </c>
      <c r="I52" s="69"/>
      <c r="J52" s="69"/>
      <c r="K52" s="69"/>
      <c r="L52" s="69"/>
      <c r="M52" s="92"/>
      <c r="N52" s="75"/>
      <c r="O52" s="73"/>
      <c r="P52" s="93" t="str">
        <f t="shared" si="12"/>
        <v/>
      </c>
      <c r="Q52" s="44"/>
      <c r="R52" s="132" t="str">
        <f>IF($F52&lt;&gt;"",VLOOKUP($G52,Konstanter!$C$18:$D$41,2),"")</f>
        <v/>
      </c>
      <c r="S52" s="130">
        <f t="shared" si="13"/>
        <v>1</v>
      </c>
      <c r="T52" s="131">
        <f t="shared" si="14"/>
        <v>1</v>
      </c>
      <c r="U52" s="131">
        <f t="shared" si="15"/>
        <v>0</v>
      </c>
      <c r="V52" s="130" t="str">
        <f t="shared" si="16"/>
        <v/>
      </c>
      <c r="W52" s="131">
        <f t="shared" si="17"/>
        <v>0</v>
      </c>
      <c r="X52" s="130" t="str">
        <f t="shared" si="18"/>
        <v/>
      </c>
      <c r="Y52" s="131" t="str">
        <f t="shared" si="19"/>
        <v/>
      </c>
      <c r="Z52" s="130">
        <f t="shared" si="20"/>
        <v>0</v>
      </c>
      <c r="AA52" s="131" t="str">
        <f t="shared" si="21"/>
        <v>0</v>
      </c>
    </row>
    <row r="53" spans="1:27" s="39" customFormat="1" ht="12.75" x14ac:dyDescent="0.2">
      <c r="A53" s="45">
        <v>47</v>
      </c>
      <c r="B53" s="41"/>
      <c r="C53" s="41"/>
      <c r="D53" s="42"/>
      <c r="E53" s="92"/>
      <c r="F53" s="92"/>
      <c r="G53" s="43"/>
      <c r="H53" s="133" t="str">
        <f t="shared" si="11"/>
        <v/>
      </c>
      <c r="I53" s="69"/>
      <c r="J53" s="69"/>
      <c r="K53" s="69"/>
      <c r="L53" s="69"/>
      <c r="M53" s="92"/>
      <c r="N53" s="75"/>
      <c r="O53" s="73"/>
      <c r="P53" s="93" t="str">
        <f t="shared" si="12"/>
        <v/>
      </c>
      <c r="Q53" s="44"/>
      <c r="R53" s="132" t="str">
        <f>IF($F53&lt;&gt;"",VLOOKUP($G53,Konstanter!$C$18:$D$41,2),"")</f>
        <v/>
      </c>
      <c r="S53" s="130">
        <f t="shared" si="13"/>
        <v>1</v>
      </c>
      <c r="T53" s="131">
        <f t="shared" si="14"/>
        <v>1</v>
      </c>
      <c r="U53" s="131">
        <f t="shared" si="15"/>
        <v>0</v>
      </c>
      <c r="V53" s="130" t="str">
        <f t="shared" si="16"/>
        <v/>
      </c>
      <c r="W53" s="131">
        <f t="shared" si="17"/>
        <v>0</v>
      </c>
      <c r="X53" s="130" t="str">
        <f t="shared" si="18"/>
        <v/>
      </c>
      <c r="Y53" s="131" t="str">
        <f t="shared" si="19"/>
        <v/>
      </c>
      <c r="Z53" s="130">
        <f t="shared" si="20"/>
        <v>0</v>
      </c>
      <c r="AA53" s="131" t="str">
        <f t="shared" si="21"/>
        <v>0</v>
      </c>
    </row>
    <row r="54" spans="1:27" s="39" customFormat="1" ht="12.75" x14ac:dyDescent="0.2">
      <c r="A54" s="45">
        <v>48</v>
      </c>
      <c r="B54" s="41"/>
      <c r="C54" s="41"/>
      <c r="D54" s="42"/>
      <c r="E54" s="92"/>
      <c r="F54" s="92"/>
      <c r="G54" s="43"/>
      <c r="H54" s="133" t="str">
        <f t="shared" si="11"/>
        <v/>
      </c>
      <c r="I54" s="69"/>
      <c r="J54" s="69"/>
      <c r="K54" s="69"/>
      <c r="L54" s="69"/>
      <c r="M54" s="92"/>
      <c r="N54" s="75"/>
      <c r="O54" s="73"/>
      <c r="P54" s="93" t="str">
        <f t="shared" si="12"/>
        <v/>
      </c>
      <c r="Q54" s="44"/>
      <c r="R54" s="132" t="str">
        <f>IF($F54&lt;&gt;"",VLOOKUP($G54,Konstanter!$C$18:$D$41,2),"")</f>
        <v/>
      </c>
      <c r="S54" s="130">
        <f t="shared" si="13"/>
        <v>1</v>
      </c>
      <c r="T54" s="131">
        <f t="shared" si="14"/>
        <v>1</v>
      </c>
      <c r="U54" s="131">
        <f t="shared" si="15"/>
        <v>0</v>
      </c>
      <c r="V54" s="130" t="str">
        <f t="shared" si="16"/>
        <v/>
      </c>
      <c r="W54" s="131">
        <f t="shared" si="17"/>
        <v>0</v>
      </c>
      <c r="X54" s="130" t="str">
        <f t="shared" si="18"/>
        <v/>
      </c>
      <c r="Y54" s="131" t="str">
        <f t="shared" si="19"/>
        <v/>
      </c>
      <c r="Z54" s="130">
        <f t="shared" si="20"/>
        <v>0</v>
      </c>
      <c r="AA54" s="131" t="str">
        <f t="shared" si="21"/>
        <v>0</v>
      </c>
    </row>
    <row r="55" spans="1:27" s="39" customFormat="1" ht="12.75" x14ac:dyDescent="0.2">
      <c r="A55" s="45">
        <v>49</v>
      </c>
      <c r="B55" s="41"/>
      <c r="C55" s="41"/>
      <c r="D55" s="42"/>
      <c r="E55" s="92"/>
      <c r="F55" s="92"/>
      <c r="G55" s="43"/>
      <c r="H55" s="133" t="str">
        <f t="shared" si="11"/>
        <v/>
      </c>
      <c r="I55" s="69"/>
      <c r="J55" s="69"/>
      <c r="K55" s="69"/>
      <c r="L55" s="69"/>
      <c r="M55" s="92"/>
      <c r="N55" s="75"/>
      <c r="O55" s="73"/>
      <c r="P55" s="93" t="str">
        <f t="shared" si="12"/>
        <v/>
      </c>
      <c r="Q55" s="44"/>
      <c r="R55" s="132" t="str">
        <f>IF($F55&lt;&gt;"",VLOOKUP($G55,Konstanter!$C$18:$D$41,2),"")</f>
        <v/>
      </c>
      <c r="S55" s="130">
        <f t="shared" si="13"/>
        <v>1</v>
      </c>
      <c r="T55" s="131">
        <f t="shared" si="14"/>
        <v>1</v>
      </c>
      <c r="U55" s="131">
        <f t="shared" si="15"/>
        <v>0</v>
      </c>
      <c r="V55" s="130" t="str">
        <f t="shared" si="16"/>
        <v/>
      </c>
      <c r="W55" s="131">
        <f t="shared" si="17"/>
        <v>0</v>
      </c>
      <c r="X55" s="130" t="str">
        <f t="shared" si="18"/>
        <v/>
      </c>
      <c r="Y55" s="131" t="str">
        <f t="shared" si="19"/>
        <v/>
      </c>
      <c r="Z55" s="130">
        <f t="shared" si="20"/>
        <v>0</v>
      </c>
      <c r="AA55" s="131" t="str">
        <f t="shared" si="21"/>
        <v>0</v>
      </c>
    </row>
    <row r="56" spans="1:27" s="39" customFormat="1" ht="12.75" x14ac:dyDescent="0.2">
      <c r="A56" s="45">
        <v>50</v>
      </c>
      <c r="B56" s="41"/>
      <c r="C56" s="41"/>
      <c r="D56" s="42"/>
      <c r="E56" s="92"/>
      <c r="F56" s="92"/>
      <c r="G56" s="43"/>
      <c r="H56" s="133" t="str">
        <f t="shared" si="11"/>
        <v/>
      </c>
      <c r="I56" s="69"/>
      <c r="J56" s="69"/>
      <c r="K56" s="69"/>
      <c r="L56" s="69"/>
      <c r="M56" s="92"/>
      <c r="N56" s="75"/>
      <c r="O56" s="73"/>
      <c r="P56" s="93" t="str">
        <f t="shared" si="12"/>
        <v/>
      </c>
      <c r="Q56" s="44"/>
      <c r="R56" s="132" t="str">
        <f>IF($F56&lt;&gt;"",VLOOKUP($G56,Konstanter!$C$18:$D$41,2),"")</f>
        <v/>
      </c>
      <c r="S56" s="130">
        <f t="shared" si="13"/>
        <v>1</v>
      </c>
      <c r="T56" s="131">
        <f t="shared" si="14"/>
        <v>1</v>
      </c>
      <c r="U56" s="131">
        <f t="shared" si="15"/>
        <v>0</v>
      </c>
      <c r="V56" s="130" t="str">
        <f t="shared" si="16"/>
        <v/>
      </c>
      <c r="W56" s="131">
        <f t="shared" si="17"/>
        <v>0</v>
      </c>
      <c r="X56" s="130" t="str">
        <f t="shared" si="18"/>
        <v/>
      </c>
      <c r="Y56" s="131" t="str">
        <f t="shared" si="19"/>
        <v/>
      </c>
      <c r="Z56" s="130">
        <f t="shared" si="20"/>
        <v>0</v>
      </c>
      <c r="AA56" s="131" t="str">
        <f t="shared" si="21"/>
        <v>0</v>
      </c>
    </row>
    <row r="57" spans="1:27" s="39" customFormat="1" ht="12.75" x14ac:dyDescent="0.2">
      <c r="A57" s="45">
        <v>51</v>
      </c>
      <c r="B57" s="41"/>
      <c r="C57" s="41"/>
      <c r="D57" s="42"/>
      <c r="E57" s="92"/>
      <c r="F57" s="92"/>
      <c r="G57" s="43"/>
      <c r="H57" s="133" t="str">
        <f t="shared" si="11"/>
        <v/>
      </c>
      <c r="I57" s="69"/>
      <c r="J57" s="69"/>
      <c r="K57" s="69"/>
      <c r="L57" s="69"/>
      <c r="M57" s="92"/>
      <c r="N57" s="75"/>
      <c r="O57" s="73"/>
      <c r="P57" s="93" t="str">
        <f t="shared" si="12"/>
        <v/>
      </c>
      <c r="Q57" s="44"/>
      <c r="R57" s="132" t="str">
        <f>IF($F57&lt;&gt;"",VLOOKUP($G57,Konstanter!$C$18:$D$41,2),"")</f>
        <v/>
      </c>
      <c r="S57" s="130">
        <f t="shared" si="13"/>
        <v>1</v>
      </c>
      <c r="T57" s="131">
        <f t="shared" si="14"/>
        <v>1</v>
      </c>
      <c r="U57" s="131">
        <f t="shared" si="15"/>
        <v>0</v>
      </c>
      <c r="V57" s="130" t="str">
        <f t="shared" si="16"/>
        <v/>
      </c>
      <c r="W57" s="131">
        <f t="shared" si="17"/>
        <v>0</v>
      </c>
      <c r="X57" s="130" t="str">
        <f t="shared" si="18"/>
        <v/>
      </c>
      <c r="Y57" s="131" t="str">
        <f t="shared" si="19"/>
        <v/>
      </c>
      <c r="Z57" s="130">
        <f t="shared" si="20"/>
        <v>0</v>
      </c>
      <c r="AA57" s="131" t="str">
        <f t="shared" si="21"/>
        <v>0</v>
      </c>
    </row>
    <row r="58" spans="1:27" s="39" customFormat="1" ht="12.75" x14ac:dyDescent="0.2">
      <c r="A58" s="45">
        <v>52</v>
      </c>
      <c r="B58" s="41"/>
      <c r="C58" s="41"/>
      <c r="D58" s="42"/>
      <c r="E58" s="92"/>
      <c r="F58" s="92"/>
      <c r="G58" s="43"/>
      <c r="H58" s="133" t="str">
        <f t="shared" si="11"/>
        <v/>
      </c>
      <c r="I58" s="69"/>
      <c r="J58" s="69"/>
      <c r="K58" s="69"/>
      <c r="L58" s="69"/>
      <c r="M58" s="92"/>
      <c r="N58" s="75"/>
      <c r="O58" s="73"/>
      <c r="P58" s="93" t="str">
        <f t="shared" si="12"/>
        <v/>
      </c>
      <c r="Q58" s="44"/>
      <c r="R58" s="132" t="str">
        <f>IF($F58&lt;&gt;"",VLOOKUP($G58,Konstanter!$C$18:$D$41,2),"")</f>
        <v/>
      </c>
      <c r="S58" s="130">
        <f t="shared" si="13"/>
        <v>1</v>
      </c>
      <c r="T58" s="131">
        <f t="shared" si="14"/>
        <v>1</v>
      </c>
      <c r="U58" s="131">
        <f t="shared" si="15"/>
        <v>0</v>
      </c>
      <c r="V58" s="130" t="str">
        <f t="shared" si="16"/>
        <v/>
      </c>
      <c r="W58" s="131">
        <f t="shared" si="17"/>
        <v>0</v>
      </c>
      <c r="X58" s="130" t="str">
        <f t="shared" si="18"/>
        <v/>
      </c>
      <c r="Y58" s="131" t="str">
        <f t="shared" si="19"/>
        <v/>
      </c>
      <c r="Z58" s="130">
        <f t="shared" si="20"/>
        <v>0</v>
      </c>
      <c r="AA58" s="131" t="str">
        <f t="shared" si="21"/>
        <v>0</v>
      </c>
    </row>
    <row r="59" spans="1:27" s="39" customFormat="1" ht="12.75" x14ac:dyDescent="0.2">
      <c r="A59" s="45">
        <v>53</v>
      </c>
      <c r="B59" s="41"/>
      <c r="C59" s="41"/>
      <c r="D59" s="42"/>
      <c r="E59" s="92"/>
      <c r="F59" s="92"/>
      <c r="G59" s="43"/>
      <c r="H59" s="133" t="str">
        <f t="shared" si="11"/>
        <v/>
      </c>
      <c r="I59" s="69"/>
      <c r="J59" s="69"/>
      <c r="K59" s="69"/>
      <c r="L59" s="69"/>
      <c r="M59" s="92"/>
      <c r="N59" s="75"/>
      <c r="O59" s="73"/>
      <c r="P59" s="93" t="str">
        <f t="shared" si="12"/>
        <v/>
      </c>
      <c r="Q59" s="44"/>
      <c r="R59" s="132" t="str">
        <f>IF($F59&lt;&gt;"",VLOOKUP($G59,Konstanter!$C$18:$D$41,2),"")</f>
        <v/>
      </c>
      <c r="S59" s="130">
        <f t="shared" si="13"/>
        <v>1</v>
      </c>
      <c r="T59" s="131">
        <f t="shared" si="14"/>
        <v>1</v>
      </c>
      <c r="U59" s="131">
        <f t="shared" si="15"/>
        <v>0</v>
      </c>
      <c r="V59" s="130" t="str">
        <f t="shared" si="16"/>
        <v/>
      </c>
      <c r="W59" s="131">
        <f t="shared" si="17"/>
        <v>0</v>
      </c>
      <c r="X59" s="130" t="str">
        <f t="shared" si="18"/>
        <v/>
      </c>
      <c r="Y59" s="131" t="str">
        <f t="shared" si="19"/>
        <v/>
      </c>
      <c r="Z59" s="130">
        <f t="shared" si="20"/>
        <v>0</v>
      </c>
      <c r="AA59" s="131" t="str">
        <f t="shared" si="21"/>
        <v>0</v>
      </c>
    </row>
    <row r="60" spans="1:27" s="39" customFormat="1" ht="12.75" x14ac:dyDescent="0.2">
      <c r="A60" s="45">
        <v>54</v>
      </c>
      <c r="B60" s="41"/>
      <c r="C60" s="41"/>
      <c r="D60" s="42"/>
      <c r="E60" s="92"/>
      <c r="F60" s="92"/>
      <c r="G60" s="43"/>
      <c r="H60" s="133" t="str">
        <f t="shared" si="11"/>
        <v/>
      </c>
      <c r="I60" s="69"/>
      <c r="J60" s="69"/>
      <c r="K60" s="69"/>
      <c r="L60" s="69"/>
      <c r="M60" s="92"/>
      <c r="N60" s="75"/>
      <c r="O60" s="73"/>
      <c r="P60" s="93" t="str">
        <f t="shared" si="12"/>
        <v/>
      </c>
      <c r="Q60" s="44"/>
      <c r="R60" s="132" t="str">
        <f>IF($F60&lt;&gt;"",VLOOKUP($G60,Konstanter!$C$18:$D$41,2),"")</f>
        <v/>
      </c>
      <c r="S60" s="130">
        <f t="shared" si="13"/>
        <v>1</v>
      </c>
      <c r="T60" s="131">
        <f t="shared" si="14"/>
        <v>1</v>
      </c>
      <c r="U60" s="131">
        <f t="shared" si="15"/>
        <v>0</v>
      </c>
      <c r="V60" s="130" t="str">
        <f t="shared" si="16"/>
        <v/>
      </c>
      <c r="W60" s="131">
        <f t="shared" si="17"/>
        <v>0</v>
      </c>
      <c r="X60" s="130" t="str">
        <f t="shared" si="18"/>
        <v/>
      </c>
      <c r="Y60" s="131" t="str">
        <f t="shared" si="19"/>
        <v/>
      </c>
      <c r="Z60" s="130">
        <f t="shared" si="20"/>
        <v>0</v>
      </c>
      <c r="AA60" s="131" t="str">
        <f t="shared" si="21"/>
        <v>0</v>
      </c>
    </row>
    <row r="61" spans="1:27" s="39" customFormat="1" ht="12.75" x14ac:dyDescent="0.2">
      <c r="A61" s="45">
        <v>55</v>
      </c>
      <c r="B61" s="41"/>
      <c r="C61" s="41"/>
      <c r="D61" s="42"/>
      <c r="E61" s="92"/>
      <c r="F61" s="92"/>
      <c r="G61" s="43"/>
      <c r="H61" s="133" t="str">
        <f t="shared" si="11"/>
        <v/>
      </c>
      <c r="I61" s="69"/>
      <c r="J61" s="69"/>
      <c r="K61" s="69"/>
      <c r="L61" s="69"/>
      <c r="M61" s="92"/>
      <c r="N61" s="75"/>
      <c r="O61" s="73"/>
      <c r="P61" s="93" t="str">
        <f t="shared" si="12"/>
        <v/>
      </c>
      <c r="Q61" s="44"/>
      <c r="R61" s="132" t="str">
        <f>IF($F61&lt;&gt;"",VLOOKUP($G61,Konstanter!$C$18:$D$41,2),"")</f>
        <v/>
      </c>
      <c r="S61" s="130">
        <f t="shared" si="13"/>
        <v>1</v>
      </c>
      <c r="T61" s="131">
        <f t="shared" si="14"/>
        <v>1</v>
      </c>
      <c r="U61" s="131">
        <f t="shared" si="15"/>
        <v>0</v>
      </c>
      <c r="V61" s="130" t="str">
        <f t="shared" si="16"/>
        <v/>
      </c>
      <c r="W61" s="131">
        <f t="shared" si="17"/>
        <v>0</v>
      </c>
      <c r="X61" s="130" t="str">
        <f t="shared" si="18"/>
        <v/>
      </c>
      <c r="Y61" s="131" t="str">
        <f t="shared" si="19"/>
        <v/>
      </c>
      <c r="Z61" s="130">
        <f t="shared" si="20"/>
        <v>0</v>
      </c>
      <c r="AA61" s="131" t="str">
        <f t="shared" si="21"/>
        <v>0</v>
      </c>
    </row>
    <row r="62" spans="1:27" s="39" customFormat="1" ht="12.75" x14ac:dyDescent="0.2">
      <c r="A62" s="45">
        <v>56</v>
      </c>
      <c r="B62" s="41"/>
      <c r="C62" s="41"/>
      <c r="D62" s="42"/>
      <c r="E62" s="92"/>
      <c r="F62" s="92"/>
      <c r="G62" s="43"/>
      <c r="H62" s="133" t="str">
        <f t="shared" si="11"/>
        <v/>
      </c>
      <c r="I62" s="69"/>
      <c r="J62" s="69"/>
      <c r="K62" s="69"/>
      <c r="L62" s="69"/>
      <c r="M62" s="92"/>
      <c r="N62" s="75"/>
      <c r="O62" s="73"/>
      <c r="P62" s="93" t="str">
        <f t="shared" si="12"/>
        <v/>
      </c>
      <c r="Q62" s="44"/>
      <c r="R62" s="132" t="str">
        <f>IF($F62&lt;&gt;"",VLOOKUP($G62,Konstanter!$C$18:$D$41,2),"")</f>
        <v/>
      </c>
      <c r="S62" s="130">
        <f t="shared" si="13"/>
        <v>1</v>
      </c>
      <c r="T62" s="131">
        <f t="shared" si="14"/>
        <v>1</v>
      </c>
      <c r="U62" s="131">
        <f t="shared" si="15"/>
        <v>0</v>
      </c>
      <c r="V62" s="130" t="str">
        <f t="shared" si="16"/>
        <v/>
      </c>
      <c r="W62" s="131">
        <f t="shared" si="17"/>
        <v>0</v>
      </c>
      <c r="X62" s="130" t="str">
        <f t="shared" si="18"/>
        <v/>
      </c>
      <c r="Y62" s="131" t="str">
        <f t="shared" si="19"/>
        <v/>
      </c>
      <c r="Z62" s="130">
        <f t="shared" si="20"/>
        <v>0</v>
      </c>
      <c r="AA62" s="131" t="str">
        <f t="shared" si="21"/>
        <v>0</v>
      </c>
    </row>
    <row r="63" spans="1:27" s="39" customFormat="1" ht="12.75" x14ac:dyDescent="0.2">
      <c r="A63" s="45">
        <v>57</v>
      </c>
      <c r="B63" s="41"/>
      <c r="C63" s="41"/>
      <c r="D63" s="42"/>
      <c r="E63" s="92"/>
      <c r="F63" s="92"/>
      <c r="G63" s="43"/>
      <c r="H63" s="133" t="str">
        <f t="shared" si="11"/>
        <v/>
      </c>
      <c r="I63" s="69"/>
      <c r="J63" s="69"/>
      <c r="K63" s="69"/>
      <c r="L63" s="69"/>
      <c r="M63" s="92"/>
      <c r="N63" s="75"/>
      <c r="O63" s="73"/>
      <c r="P63" s="93" t="str">
        <f t="shared" si="12"/>
        <v/>
      </c>
      <c r="Q63" s="44"/>
      <c r="R63" s="132" t="str">
        <f>IF($F63&lt;&gt;"",VLOOKUP($G63,Konstanter!$C$18:$D$41,2),"")</f>
        <v/>
      </c>
      <c r="S63" s="130">
        <f t="shared" si="13"/>
        <v>1</v>
      </c>
      <c r="T63" s="131">
        <f t="shared" si="14"/>
        <v>1</v>
      </c>
      <c r="U63" s="131">
        <f t="shared" si="15"/>
        <v>0</v>
      </c>
      <c r="V63" s="130" t="str">
        <f t="shared" si="16"/>
        <v/>
      </c>
      <c r="W63" s="131">
        <f t="shared" si="17"/>
        <v>0</v>
      </c>
      <c r="X63" s="130" t="str">
        <f t="shared" si="18"/>
        <v/>
      </c>
      <c r="Y63" s="131" t="str">
        <f t="shared" si="19"/>
        <v/>
      </c>
      <c r="Z63" s="130">
        <f t="shared" si="20"/>
        <v>0</v>
      </c>
      <c r="AA63" s="131" t="str">
        <f t="shared" si="21"/>
        <v>0</v>
      </c>
    </row>
    <row r="64" spans="1:27" s="39" customFormat="1" ht="12.75" x14ac:dyDescent="0.2">
      <c r="A64" s="45">
        <v>58</v>
      </c>
      <c r="B64" s="41"/>
      <c r="C64" s="41"/>
      <c r="D64" s="42"/>
      <c r="E64" s="92"/>
      <c r="F64" s="92"/>
      <c r="G64" s="43"/>
      <c r="H64" s="133" t="str">
        <f t="shared" si="11"/>
        <v/>
      </c>
      <c r="I64" s="69"/>
      <c r="J64" s="69"/>
      <c r="K64" s="69"/>
      <c r="L64" s="69"/>
      <c r="M64" s="92"/>
      <c r="N64" s="75"/>
      <c r="O64" s="73"/>
      <c r="P64" s="93" t="str">
        <f t="shared" si="12"/>
        <v/>
      </c>
      <c r="Q64" s="44"/>
      <c r="R64" s="132" t="str">
        <f>IF($F64&lt;&gt;"",VLOOKUP($G64,Konstanter!$C$18:$D$41,2),"")</f>
        <v/>
      </c>
      <c r="S64" s="130">
        <f t="shared" si="13"/>
        <v>1</v>
      </c>
      <c r="T64" s="131">
        <f t="shared" si="14"/>
        <v>1</v>
      </c>
      <c r="U64" s="131">
        <f t="shared" si="15"/>
        <v>0</v>
      </c>
      <c r="V64" s="130" t="str">
        <f t="shared" si="16"/>
        <v/>
      </c>
      <c r="W64" s="131">
        <f t="shared" si="17"/>
        <v>0</v>
      </c>
      <c r="X64" s="130" t="str">
        <f t="shared" si="18"/>
        <v/>
      </c>
      <c r="Y64" s="131" t="str">
        <f t="shared" si="19"/>
        <v/>
      </c>
      <c r="Z64" s="130">
        <f t="shared" si="20"/>
        <v>0</v>
      </c>
      <c r="AA64" s="131" t="str">
        <f t="shared" si="21"/>
        <v>0</v>
      </c>
    </row>
    <row r="65" spans="1:27" s="39" customFormat="1" ht="12.75" x14ac:dyDescent="0.2">
      <c r="A65" s="45">
        <v>59</v>
      </c>
      <c r="B65" s="41"/>
      <c r="C65" s="41"/>
      <c r="D65" s="42"/>
      <c r="E65" s="92"/>
      <c r="F65" s="92"/>
      <c r="G65" s="43"/>
      <c r="H65" s="133" t="str">
        <f t="shared" si="11"/>
        <v/>
      </c>
      <c r="I65" s="69"/>
      <c r="J65" s="69"/>
      <c r="K65" s="69"/>
      <c r="L65" s="69"/>
      <c r="M65" s="92"/>
      <c r="N65" s="75"/>
      <c r="O65" s="73"/>
      <c r="P65" s="93" t="str">
        <f t="shared" si="12"/>
        <v/>
      </c>
      <c r="Q65" s="44"/>
      <c r="R65" s="132" t="str">
        <f>IF($F65&lt;&gt;"",VLOOKUP($G65,Konstanter!$C$18:$D$41,2),"")</f>
        <v/>
      </c>
      <c r="S65" s="130">
        <f t="shared" si="13"/>
        <v>1</v>
      </c>
      <c r="T65" s="131">
        <f t="shared" si="14"/>
        <v>1</v>
      </c>
      <c r="U65" s="131">
        <f t="shared" si="15"/>
        <v>0</v>
      </c>
      <c r="V65" s="130" t="str">
        <f t="shared" si="16"/>
        <v/>
      </c>
      <c r="W65" s="131">
        <f t="shared" si="17"/>
        <v>0</v>
      </c>
      <c r="X65" s="130" t="str">
        <f t="shared" si="18"/>
        <v/>
      </c>
      <c r="Y65" s="131" t="str">
        <f t="shared" si="19"/>
        <v/>
      </c>
      <c r="Z65" s="130">
        <f t="shared" si="20"/>
        <v>0</v>
      </c>
      <c r="AA65" s="131" t="str">
        <f t="shared" si="21"/>
        <v>0</v>
      </c>
    </row>
    <row r="66" spans="1:27" s="39" customFormat="1" ht="12.75" x14ac:dyDescent="0.2">
      <c r="A66" s="45">
        <v>60</v>
      </c>
      <c r="B66" s="41"/>
      <c r="C66" s="41"/>
      <c r="D66" s="42"/>
      <c r="E66" s="92"/>
      <c r="F66" s="92"/>
      <c r="G66" s="43"/>
      <c r="H66" s="133" t="str">
        <f t="shared" si="11"/>
        <v/>
      </c>
      <c r="I66" s="69"/>
      <c r="J66" s="69"/>
      <c r="K66" s="69"/>
      <c r="L66" s="69"/>
      <c r="M66" s="92"/>
      <c r="N66" s="75"/>
      <c r="O66" s="73"/>
      <c r="P66" s="93" t="str">
        <f t="shared" si="12"/>
        <v/>
      </c>
      <c r="Q66" s="44"/>
      <c r="R66" s="132" t="str">
        <f>IF($F66&lt;&gt;"",VLOOKUP($G66,Konstanter!$C$18:$D$41,2),"")</f>
        <v/>
      </c>
      <c r="S66" s="130">
        <f t="shared" si="13"/>
        <v>1</v>
      </c>
      <c r="T66" s="131">
        <f t="shared" si="14"/>
        <v>1</v>
      </c>
      <c r="U66" s="131">
        <f t="shared" si="15"/>
        <v>0</v>
      </c>
      <c r="V66" s="130" t="str">
        <f t="shared" si="16"/>
        <v/>
      </c>
      <c r="W66" s="131">
        <f t="shared" si="17"/>
        <v>0</v>
      </c>
      <c r="X66" s="130" t="str">
        <f t="shared" si="18"/>
        <v/>
      </c>
      <c r="Y66" s="131" t="str">
        <f t="shared" si="19"/>
        <v/>
      </c>
      <c r="Z66" s="130">
        <f t="shared" si="20"/>
        <v>0</v>
      </c>
      <c r="AA66" s="131" t="str">
        <f t="shared" si="21"/>
        <v>0</v>
      </c>
    </row>
    <row r="67" spans="1:27" s="39" customFormat="1" ht="12.75" x14ac:dyDescent="0.2">
      <c r="A67" s="45">
        <v>61</v>
      </c>
      <c r="B67" s="41"/>
      <c r="C67" s="41"/>
      <c r="D67" s="42"/>
      <c r="E67" s="92"/>
      <c r="F67" s="92"/>
      <c r="G67" s="43"/>
      <c r="H67" s="133" t="str">
        <f t="shared" si="11"/>
        <v/>
      </c>
      <c r="I67" s="69"/>
      <c r="J67" s="69"/>
      <c r="K67" s="69"/>
      <c r="L67" s="69"/>
      <c r="M67" s="92"/>
      <c r="N67" s="75"/>
      <c r="O67" s="73"/>
      <c r="P67" s="93" t="str">
        <f t="shared" si="12"/>
        <v/>
      </c>
      <c r="Q67" s="44"/>
      <c r="R67" s="132" t="str">
        <f>IF($F67&lt;&gt;"",VLOOKUP($G67,Konstanter!$C$18:$D$41,2),"")</f>
        <v/>
      </c>
      <c r="S67" s="130">
        <f t="shared" si="13"/>
        <v>1</v>
      </c>
      <c r="T67" s="131">
        <f t="shared" si="14"/>
        <v>1</v>
      </c>
      <c r="U67" s="131">
        <f t="shared" si="15"/>
        <v>0</v>
      </c>
      <c r="V67" s="130" t="str">
        <f t="shared" si="16"/>
        <v/>
      </c>
      <c r="W67" s="131">
        <f t="shared" si="17"/>
        <v>0</v>
      </c>
      <c r="X67" s="130" t="str">
        <f t="shared" si="18"/>
        <v/>
      </c>
      <c r="Y67" s="131" t="str">
        <f t="shared" si="19"/>
        <v/>
      </c>
      <c r="Z67" s="130">
        <f t="shared" si="20"/>
        <v>0</v>
      </c>
      <c r="AA67" s="131" t="str">
        <f t="shared" si="21"/>
        <v>0</v>
      </c>
    </row>
    <row r="68" spans="1:27" s="39" customFormat="1" ht="12.75" x14ac:dyDescent="0.2">
      <c r="A68" s="45">
        <v>62</v>
      </c>
      <c r="B68" s="41"/>
      <c r="C68" s="41"/>
      <c r="D68" s="42"/>
      <c r="E68" s="92"/>
      <c r="F68" s="92"/>
      <c r="G68" s="43"/>
      <c r="H68" s="133" t="str">
        <f t="shared" si="11"/>
        <v/>
      </c>
      <c r="I68" s="69"/>
      <c r="J68" s="69"/>
      <c r="K68" s="69"/>
      <c r="L68" s="69"/>
      <c r="M68" s="92"/>
      <c r="N68" s="75"/>
      <c r="O68" s="73"/>
      <c r="P68" s="93" t="str">
        <f t="shared" si="12"/>
        <v/>
      </c>
      <c r="Q68" s="44"/>
      <c r="R68" s="132" t="str">
        <f>IF($F68&lt;&gt;"",VLOOKUP($G68,Konstanter!$C$18:$D$41,2),"")</f>
        <v/>
      </c>
      <c r="S68" s="130">
        <f t="shared" si="13"/>
        <v>1</v>
      </c>
      <c r="T68" s="131">
        <f t="shared" si="14"/>
        <v>1</v>
      </c>
      <c r="U68" s="131">
        <f t="shared" si="15"/>
        <v>0</v>
      </c>
      <c r="V68" s="130" t="str">
        <f t="shared" si="16"/>
        <v/>
      </c>
      <c r="W68" s="131">
        <f t="shared" si="17"/>
        <v>0</v>
      </c>
      <c r="X68" s="130" t="str">
        <f t="shared" si="18"/>
        <v/>
      </c>
      <c r="Y68" s="131" t="str">
        <f t="shared" si="19"/>
        <v/>
      </c>
      <c r="Z68" s="130">
        <f t="shared" si="20"/>
        <v>0</v>
      </c>
      <c r="AA68" s="131" t="str">
        <f t="shared" si="21"/>
        <v>0</v>
      </c>
    </row>
    <row r="69" spans="1:27" s="39" customFormat="1" ht="12.75" x14ac:dyDescent="0.2">
      <c r="A69" s="45">
        <v>63</v>
      </c>
      <c r="B69" s="41"/>
      <c r="C69" s="41"/>
      <c r="D69" s="42"/>
      <c r="E69" s="92"/>
      <c r="F69" s="92"/>
      <c r="G69" s="43"/>
      <c r="H69" s="133" t="str">
        <f t="shared" si="11"/>
        <v/>
      </c>
      <c r="I69" s="69"/>
      <c r="J69" s="69"/>
      <c r="K69" s="69"/>
      <c r="L69" s="69"/>
      <c r="M69" s="92"/>
      <c r="N69" s="75"/>
      <c r="O69" s="73"/>
      <c r="P69" s="93" t="str">
        <f t="shared" si="12"/>
        <v/>
      </c>
      <c r="Q69" s="44"/>
      <c r="R69" s="132" t="str">
        <f>IF($F69&lt;&gt;"",VLOOKUP($G69,Konstanter!$C$18:$D$41,2),"")</f>
        <v/>
      </c>
      <c r="S69" s="130">
        <f t="shared" si="13"/>
        <v>1</v>
      </c>
      <c r="T69" s="131">
        <f t="shared" si="14"/>
        <v>1</v>
      </c>
      <c r="U69" s="131">
        <f t="shared" si="15"/>
        <v>0</v>
      </c>
      <c r="V69" s="130" t="str">
        <f t="shared" si="16"/>
        <v/>
      </c>
      <c r="W69" s="131">
        <f t="shared" si="17"/>
        <v>0</v>
      </c>
      <c r="X69" s="130" t="str">
        <f t="shared" si="18"/>
        <v/>
      </c>
      <c r="Y69" s="131" t="str">
        <f t="shared" si="19"/>
        <v/>
      </c>
      <c r="Z69" s="130">
        <f t="shared" si="20"/>
        <v>0</v>
      </c>
      <c r="AA69" s="131" t="str">
        <f t="shared" si="21"/>
        <v>0</v>
      </c>
    </row>
    <row r="70" spans="1:27" s="39" customFormat="1" ht="12.75" x14ac:dyDescent="0.2">
      <c r="A70" s="45">
        <v>64</v>
      </c>
      <c r="B70" s="41"/>
      <c r="C70" s="41"/>
      <c r="D70" s="42"/>
      <c r="E70" s="92"/>
      <c r="F70" s="92"/>
      <c r="G70" s="43"/>
      <c r="H70" s="133" t="str">
        <f t="shared" si="11"/>
        <v/>
      </c>
      <c r="I70" s="69"/>
      <c r="J70" s="69"/>
      <c r="K70" s="69"/>
      <c r="L70" s="69"/>
      <c r="M70" s="92"/>
      <c r="N70" s="75"/>
      <c r="O70" s="73"/>
      <c r="P70" s="93" t="str">
        <f t="shared" si="12"/>
        <v/>
      </c>
      <c r="Q70" s="44"/>
      <c r="R70" s="132" t="str">
        <f>IF($F70&lt;&gt;"",VLOOKUP($G70,Konstanter!$C$18:$D$41,2),"")</f>
        <v/>
      </c>
      <c r="S70" s="130">
        <f t="shared" si="13"/>
        <v>1</v>
      </c>
      <c r="T70" s="131">
        <f t="shared" si="14"/>
        <v>1</v>
      </c>
      <c r="U70" s="131">
        <f t="shared" si="15"/>
        <v>0</v>
      </c>
      <c r="V70" s="130" t="str">
        <f t="shared" si="16"/>
        <v/>
      </c>
      <c r="W70" s="131">
        <f t="shared" si="17"/>
        <v>0</v>
      </c>
      <c r="X70" s="130" t="str">
        <f t="shared" si="18"/>
        <v/>
      </c>
      <c r="Y70" s="131" t="str">
        <f t="shared" si="19"/>
        <v/>
      </c>
      <c r="Z70" s="130">
        <f t="shared" si="20"/>
        <v>0</v>
      </c>
      <c r="AA70" s="131" t="str">
        <f t="shared" si="21"/>
        <v>0</v>
      </c>
    </row>
    <row r="71" spans="1:27" s="39" customFormat="1" ht="12.75" x14ac:dyDescent="0.2">
      <c r="A71" s="45">
        <v>65</v>
      </c>
      <c r="B71" s="41"/>
      <c r="C71" s="41"/>
      <c r="D71" s="42"/>
      <c r="E71" s="92"/>
      <c r="F71" s="92"/>
      <c r="G71" s="43"/>
      <c r="H71" s="133" t="str">
        <f t="shared" ref="H71:H134" si="22">$R71</f>
        <v/>
      </c>
      <c r="I71" s="69"/>
      <c r="J71" s="69"/>
      <c r="K71" s="69"/>
      <c r="L71" s="69"/>
      <c r="M71" s="92"/>
      <c r="N71" s="75"/>
      <c r="O71" s="73"/>
      <c r="P71" s="93" t="str">
        <f t="shared" ref="P71:P102" si="23">IF($B71="","",
IF($M71&lt;&gt;"",IF(COUNT($H71:$L71)&gt;0,"Velg bankett ELLER trening",IF(E71&lt;&gt;"","Fjern kjønn",N71)),
IF($D71="","Oppgi alder",
IF($E71="","Oppgi kjønn",
IF($G71="","Mangler nåværende grad",
IF($O71="HI",IF(COUNTIF($I71:$L71,0)=0,
"Anngi treningsdag med '0'",SUM($R71,$N71)),
IF(COUNTIF($O71,0)&gt;0,IF(COUNTIF($I71:$L71,0)=0,
"Anngi treningsdag med '0'",SUM($R71,$N71)),
IF(SUM($I71:$L71)=0,"Mangler treningsavgift",SUM($H71:$N71)))))))))</f>
        <v/>
      </c>
      <c r="Q71" s="44"/>
      <c r="R71" s="132" t="str">
        <f>IF($F71&lt;&gt;"",VLOOKUP($G71,Konstanter!$C$18:$D$41,2),"")</f>
        <v/>
      </c>
      <c r="S71" s="130">
        <f t="shared" si="13"/>
        <v>1</v>
      </c>
      <c r="T71" s="131">
        <f t="shared" si="14"/>
        <v>1</v>
      </c>
      <c r="U71" s="131">
        <f t="shared" si="15"/>
        <v>0</v>
      </c>
      <c r="V71" s="130" t="str">
        <f t="shared" si="16"/>
        <v/>
      </c>
      <c r="W71" s="131">
        <f t="shared" si="17"/>
        <v>0</v>
      </c>
      <c r="X71" s="130" t="str">
        <f t="shared" si="18"/>
        <v/>
      </c>
      <c r="Y71" s="131" t="str">
        <f t="shared" ref="Y71:Y134" si="24">IF($M71="","",1)</f>
        <v/>
      </c>
      <c r="Z71" s="130">
        <f t="shared" si="20"/>
        <v>0</v>
      </c>
      <c r="AA71" s="131" t="str">
        <f t="shared" si="21"/>
        <v>0</v>
      </c>
    </row>
    <row r="72" spans="1:27" s="39" customFormat="1" ht="12.75" x14ac:dyDescent="0.2">
      <c r="A72" s="45">
        <v>66</v>
      </c>
      <c r="B72" s="41"/>
      <c r="C72" s="41"/>
      <c r="D72" s="42"/>
      <c r="E72" s="92"/>
      <c r="F72" s="92"/>
      <c r="G72" s="43"/>
      <c r="H72" s="133" t="str">
        <f t="shared" si="22"/>
        <v/>
      </c>
      <c r="I72" s="69"/>
      <c r="J72" s="69"/>
      <c r="K72" s="69"/>
      <c r="L72" s="69"/>
      <c r="M72" s="92"/>
      <c r="N72" s="75"/>
      <c r="O72" s="73"/>
      <c r="P72" s="93" t="str">
        <f t="shared" si="23"/>
        <v/>
      </c>
      <c r="Q72" s="44"/>
      <c r="R72" s="132" t="str">
        <f>IF($F72&lt;&gt;"",VLOOKUP($G72,Konstanter!$C$18:$D$41,2),"")</f>
        <v/>
      </c>
      <c r="S72" s="130">
        <f t="shared" ref="S72:S135" si="25">IF($T72="1","",SUM($T72+$Z72+$AA72))</f>
        <v>1</v>
      </c>
      <c r="T72" s="131">
        <f t="shared" ref="T72:T135" si="26">IF(SUM($I72:$L72)&lt;&gt;0,"0",1)</f>
        <v>1</v>
      </c>
      <c r="U72" s="131">
        <f t="shared" ref="U72:U135" si="27">IF($M72="",$D72,"")</f>
        <v>0</v>
      </c>
      <c r="V72" s="130" t="str">
        <f t="shared" ref="V72:V135" si="28">IF($F72="X",SUM($D72),"")</f>
        <v/>
      </c>
      <c r="W72" s="131">
        <f t="shared" ref="W72:W135" si="29">IF($M72="",$E72,"")</f>
        <v>0</v>
      </c>
      <c r="X72" s="130" t="str">
        <f t="shared" si="18"/>
        <v/>
      </c>
      <c r="Y72" s="131" t="str">
        <f t="shared" si="24"/>
        <v/>
      </c>
      <c r="Z72" s="130">
        <f t="shared" ref="Z72:Z135" si="30">($P72&lt;&gt;"")*ISTEXT($P72)</f>
        <v>0</v>
      </c>
      <c r="AA72" s="131" t="str">
        <f t="shared" ref="AA72:AA135" si="31">IF($O72="","0",1)</f>
        <v>0</v>
      </c>
    </row>
    <row r="73" spans="1:27" s="39" customFormat="1" ht="12.75" x14ac:dyDescent="0.2">
      <c r="A73" s="45">
        <v>67</v>
      </c>
      <c r="B73" s="41"/>
      <c r="C73" s="41"/>
      <c r="D73" s="42"/>
      <c r="E73" s="92"/>
      <c r="F73" s="92"/>
      <c r="G73" s="43"/>
      <c r="H73" s="133" t="str">
        <f t="shared" si="22"/>
        <v/>
      </c>
      <c r="I73" s="69"/>
      <c r="J73" s="69"/>
      <c r="K73" s="69"/>
      <c r="L73" s="69"/>
      <c r="M73" s="92"/>
      <c r="N73" s="75"/>
      <c r="O73" s="73"/>
      <c r="P73" s="93" t="str">
        <f t="shared" si="23"/>
        <v/>
      </c>
      <c r="Q73" s="44"/>
      <c r="R73" s="132" t="str">
        <f>IF($F73&lt;&gt;"",VLOOKUP($G73,Konstanter!$C$18:$D$41,2),"")</f>
        <v/>
      </c>
      <c r="S73" s="130">
        <f t="shared" si="25"/>
        <v>1</v>
      </c>
      <c r="T73" s="131">
        <f t="shared" si="26"/>
        <v>1</v>
      </c>
      <c r="U73" s="131">
        <f t="shared" si="27"/>
        <v>0</v>
      </c>
      <c r="V73" s="130" t="str">
        <f t="shared" si="28"/>
        <v/>
      </c>
      <c r="W73" s="131">
        <f t="shared" si="29"/>
        <v>0</v>
      </c>
      <c r="X73" s="130" t="str">
        <f t="shared" si="18"/>
        <v/>
      </c>
      <c r="Y73" s="131" t="str">
        <f t="shared" si="24"/>
        <v/>
      </c>
      <c r="Z73" s="130">
        <f t="shared" si="30"/>
        <v>0</v>
      </c>
      <c r="AA73" s="131" t="str">
        <f t="shared" si="31"/>
        <v>0</v>
      </c>
    </row>
    <row r="74" spans="1:27" s="39" customFormat="1" ht="12.75" x14ac:dyDescent="0.2">
      <c r="A74" s="45">
        <v>68</v>
      </c>
      <c r="B74" s="41"/>
      <c r="C74" s="41"/>
      <c r="D74" s="42"/>
      <c r="E74" s="92"/>
      <c r="F74" s="92"/>
      <c r="G74" s="43"/>
      <c r="H74" s="133" t="str">
        <f t="shared" si="22"/>
        <v/>
      </c>
      <c r="I74" s="69"/>
      <c r="J74" s="69"/>
      <c r="K74" s="69"/>
      <c r="L74" s="69"/>
      <c r="M74" s="92"/>
      <c r="N74" s="75"/>
      <c r="O74" s="73"/>
      <c r="P74" s="93" t="str">
        <f t="shared" si="23"/>
        <v/>
      </c>
      <c r="Q74" s="44"/>
      <c r="R74" s="132" t="str">
        <f>IF($F74&lt;&gt;"",VLOOKUP($G74,Konstanter!$C$18:$D$41,2),"")</f>
        <v/>
      </c>
      <c r="S74" s="130">
        <f t="shared" si="25"/>
        <v>1</v>
      </c>
      <c r="T74" s="131">
        <f t="shared" si="26"/>
        <v>1</v>
      </c>
      <c r="U74" s="131">
        <f t="shared" si="27"/>
        <v>0</v>
      </c>
      <c r="V74" s="130" t="str">
        <f t="shared" si="28"/>
        <v/>
      </c>
      <c r="W74" s="131">
        <f t="shared" si="29"/>
        <v>0</v>
      </c>
      <c r="X74" s="130" t="str">
        <f t="shared" si="18"/>
        <v/>
      </c>
      <c r="Y74" s="131" t="str">
        <f t="shared" si="24"/>
        <v/>
      </c>
      <c r="Z74" s="130">
        <f t="shared" si="30"/>
        <v>0</v>
      </c>
      <c r="AA74" s="131" t="str">
        <f t="shared" si="31"/>
        <v>0</v>
      </c>
    </row>
    <row r="75" spans="1:27" s="39" customFormat="1" ht="12.75" x14ac:dyDescent="0.2">
      <c r="A75" s="45">
        <v>69</v>
      </c>
      <c r="B75" s="41"/>
      <c r="C75" s="41"/>
      <c r="D75" s="42"/>
      <c r="E75" s="92"/>
      <c r="F75" s="92"/>
      <c r="G75" s="43"/>
      <c r="H75" s="133" t="str">
        <f t="shared" si="22"/>
        <v/>
      </c>
      <c r="I75" s="69"/>
      <c r="J75" s="69"/>
      <c r="K75" s="69"/>
      <c r="L75" s="69"/>
      <c r="M75" s="92"/>
      <c r="N75" s="75"/>
      <c r="O75" s="73"/>
      <c r="P75" s="93" t="str">
        <f t="shared" si="23"/>
        <v/>
      </c>
      <c r="Q75" s="44"/>
      <c r="R75" s="132" t="str">
        <f>IF($F75&lt;&gt;"",VLOOKUP($G75,Konstanter!$C$18:$D$41,2),"")</f>
        <v/>
      </c>
      <c r="S75" s="130">
        <f t="shared" si="25"/>
        <v>1</v>
      </c>
      <c r="T75" s="131">
        <f t="shared" si="26"/>
        <v>1</v>
      </c>
      <c r="U75" s="131">
        <f t="shared" si="27"/>
        <v>0</v>
      </c>
      <c r="V75" s="130" t="str">
        <f t="shared" si="28"/>
        <v/>
      </c>
      <c r="W75" s="131">
        <f t="shared" si="29"/>
        <v>0</v>
      </c>
      <c r="X75" s="130" t="str">
        <f t="shared" ref="X75:X138" si="32">IF($F75="X",$E75,"")</f>
        <v/>
      </c>
      <c r="Y75" s="131" t="str">
        <f t="shared" si="24"/>
        <v/>
      </c>
      <c r="Z75" s="130">
        <f t="shared" si="30"/>
        <v>0</v>
      </c>
      <c r="AA75" s="131" t="str">
        <f t="shared" si="31"/>
        <v>0</v>
      </c>
    </row>
    <row r="76" spans="1:27" s="39" customFormat="1" ht="12.75" x14ac:dyDescent="0.2">
      <c r="A76" s="45">
        <v>70</v>
      </c>
      <c r="B76" s="41"/>
      <c r="C76" s="41"/>
      <c r="D76" s="42"/>
      <c r="E76" s="42"/>
      <c r="F76" s="42"/>
      <c r="G76" s="43"/>
      <c r="H76" s="133" t="str">
        <f t="shared" si="22"/>
        <v/>
      </c>
      <c r="I76" s="69"/>
      <c r="J76" s="69"/>
      <c r="K76" s="69"/>
      <c r="L76" s="69"/>
      <c r="M76" s="92"/>
      <c r="N76" s="75"/>
      <c r="O76" s="73"/>
      <c r="P76" s="93" t="str">
        <f t="shared" si="23"/>
        <v/>
      </c>
      <c r="Q76" s="44"/>
      <c r="R76" s="132" t="str">
        <f>IF($F76&lt;&gt;"",VLOOKUP($G76,Konstanter!$C$18:$D$41,2),"")</f>
        <v/>
      </c>
      <c r="S76" s="130">
        <f t="shared" si="25"/>
        <v>1</v>
      </c>
      <c r="T76" s="131">
        <f t="shared" si="26"/>
        <v>1</v>
      </c>
      <c r="U76" s="131">
        <f t="shared" si="27"/>
        <v>0</v>
      </c>
      <c r="V76" s="130" t="str">
        <f t="shared" si="28"/>
        <v/>
      </c>
      <c r="W76" s="131">
        <f t="shared" si="29"/>
        <v>0</v>
      </c>
      <c r="X76" s="130" t="str">
        <f t="shared" si="32"/>
        <v/>
      </c>
      <c r="Y76" s="131" t="str">
        <f t="shared" si="24"/>
        <v/>
      </c>
      <c r="Z76" s="130">
        <f t="shared" si="30"/>
        <v>0</v>
      </c>
      <c r="AA76" s="131" t="str">
        <f t="shared" si="31"/>
        <v>0</v>
      </c>
    </row>
    <row r="77" spans="1:27" s="39" customFormat="1" ht="12.75" x14ac:dyDescent="0.2">
      <c r="A77" s="45">
        <v>71</v>
      </c>
      <c r="B77" s="41"/>
      <c r="C77" s="41"/>
      <c r="D77" s="42"/>
      <c r="E77" s="42"/>
      <c r="F77" s="42"/>
      <c r="G77" s="43"/>
      <c r="H77" s="133" t="str">
        <f t="shared" si="22"/>
        <v/>
      </c>
      <c r="I77" s="69"/>
      <c r="J77" s="69"/>
      <c r="K77" s="69"/>
      <c r="L77" s="69"/>
      <c r="M77" s="92"/>
      <c r="N77" s="75"/>
      <c r="O77" s="73"/>
      <c r="P77" s="93" t="str">
        <f t="shared" si="23"/>
        <v/>
      </c>
      <c r="Q77" s="44"/>
      <c r="R77" s="132" t="str">
        <f>IF($F77&lt;&gt;"",VLOOKUP($G77,Konstanter!$C$18:$D$41,2),"")</f>
        <v/>
      </c>
      <c r="S77" s="130">
        <f t="shared" si="25"/>
        <v>1</v>
      </c>
      <c r="T77" s="131">
        <f t="shared" si="26"/>
        <v>1</v>
      </c>
      <c r="U77" s="131">
        <f t="shared" si="27"/>
        <v>0</v>
      </c>
      <c r="V77" s="130" t="str">
        <f t="shared" si="28"/>
        <v/>
      </c>
      <c r="W77" s="131">
        <f t="shared" si="29"/>
        <v>0</v>
      </c>
      <c r="X77" s="130" t="str">
        <f t="shared" si="32"/>
        <v/>
      </c>
      <c r="Y77" s="131" t="str">
        <f t="shared" si="24"/>
        <v/>
      </c>
      <c r="Z77" s="130">
        <f t="shared" si="30"/>
        <v>0</v>
      </c>
      <c r="AA77" s="131" t="str">
        <f t="shared" si="31"/>
        <v>0</v>
      </c>
    </row>
    <row r="78" spans="1:27" s="39" customFormat="1" ht="12.75" x14ac:dyDescent="0.2">
      <c r="A78" s="45">
        <v>72</v>
      </c>
      <c r="B78" s="41"/>
      <c r="C78" s="41"/>
      <c r="D78" s="42"/>
      <c r="E78" s="42"/>
      <c r="F78" s="42"/>
      <c r="G78" s="43"/>
      <c r="H78" s="133" t="str">
        <f t="shared" si="22"/>
        <v/>
      </c>
      <c r="I78" s="69"/>
      <c r="J78" s="69"/>
      <c r="K78" s="69"/>
      <c r="L78" s="69"/>
      <c r="M78" s="92"/>
      <c r="N78" s="75"/>
      <c r="O78" s="73"/>
      <c r="P78" s="93" t="str">
        <f t="shared" si="23"/>
        <v/>
      </c>
      <c r="Q78" s="44"/>
      <c r="R78" s="132" t="str">
        <f>IF($F78&lt;&gt;"",VLOOKUP($G78,Konstanter!$C$18:$D$41,2),"")</f>
        <v/>
      </c>
      <c r="S78" s="130">
        <f t="shared" si="25"/>
        <v>1</v>
      </c>
      <c r="T78" s="131">
        <f t="shared" si="26"/>
        <v>1</v>
      </c>
      <c r="U78" s="131">
        <f t="shared" si="27"/>
        <v>0</v>
      </c>
      <c r="V78" s="130" t="str">
        <f t="shared" si="28"/>
        <v/>
      </c>
      <c r="W78" s="131">
        <f t="shared" si="29"/>
        <v>0</v>
      </c>
      <c r="X78" s="130" t="str">
        <f t="shared" si="32"/>
        <v/>
      </c>
      <c r="Y78" s="131" t="str">
        <f t="shared" si="24"/>
        <v/>
      </c>
      <c r="Z78" s="130">
        <f t="shared" si="30"/>
        <v>0</v>
      </c>
      <c r="AA78" s="131" t="str">
        <f t="shared" si="31"/>
        <v>0</v>
      </c>
    </row>
    <row r="79" spans="1:27" s="39" customFormat="1" ht="12.75" x14ac:dyDescent="0.2">
      <c r="A79" s="45">
        <v>73</v>
      </c>
      <c r="B79" s="41"/>
      <c r="C79" s="41"/>
      <c r="D79" s="42"/>
      <c r="E79" s="42"/>
      <c r="F79" s="42"/>
      <c r="G79" s="43"/>
      <c r="H79" s="133" t="str">
        <f t="shared" si="22"/>
        <v/>
      </c>
      <c r="I79" s="69"/>
      <c r="J79" s="69"/>
      <c r="K79" s="69"/>
      <c r="L79" s="69"/>
      <c r="M79" s="92"/>
      <c r="N79" s="75"/>
      <c r="O79" s="73"/>
      <c r="P79" s="93" t="str">
        <f t="shared" si="23"/>
        <v/>
      </c>
      <c r="Q79" s="44"/>
      <c r="R79" s="132" t="str">
        <f>IF($F79&lt;&gt;"",VLOOKUP($G79,Konstanter!$C$18:$D$41,2),"")</f>
        <v/>
      </c>
      <c r="S79" s="130">
        <f t="shared" si="25"/>
        <v>1</v>
      </c>
      <c r="T79" s="131">
        <f t="shared" si="26"/>
        <v>1</v>
      </c>
      <c r="U79" s="131">
        <f t="shared" si="27"/>
        <v>0</v>
      </c>
      <c r="V79" s="130" t="str">
        <f t="shared" si="28"/>
        <v/>
      </c>
      <c r="W79" s="131">
        <f t="shared" si="29"/>
        <v>0</v>
      </c>
      <c r="X79" s="130" t="str">
        <f t="shared" si="32"/>
        <v/>
      </c>
      <c r="Y79" s="131" t="str">
        <f t="shared" si="24"/>
        <v/>
      </c>
      <c r="Z79" s="130">
        <f t="shared" si="30"/>
        <v>0</v>
      </c>
      <c r="AA79" s="131" t="str">
        <f t="shared" si="31"/>
        <v>0</v>
      </c>
    </row>
    <row r="80" spans="1:27" s="39" customFormat="1" ht="12.75" x14ac:dyDescent="0.2">
      <c r="A80" s="45">
        <v>74</v>
      </c>
      <c r="B80" s="41"/>
      <c r="C80" s="41"/>
      <c r="D80" s="42"/>
      <c r="E80" s="42"/>
      <c r="F80" s="42"/>
      <c r="G80" s="43"/>
      <c r="H80" s="133" t="str">
        <f t="shared" si="22"/>
        <v/>
      </c>
      <c r="I80" s="69"/>
      <c r="J80" s="69"/>
      <c r="K80" s="69"/>
      <c r="L80" s="69"/>
      <c r="M80" s="92"/>
      <c r="N80" s="75"/>
      <c r="O80" s="73"/>
      <c r="P80" s="93" t="str">
        <f t="shared" si="23"/>
        <v/>
      </c>
      <c r="Q80" s="44"/>
      <c r="R80" s="132" t="str">
        <f>IF($F80&lt;&gt;"",VLOOKUP($G80,Konstanter!$C$18:$D$41,2),"")</f>
        <v/>
      </c>
      <c r="S80" s="130">
        <f t="shared" si="25"/>
        <v>1</v>
      </c>
      <c r="T80" s="131">
        <f t="shared" si="26"/>
        <v>1</v>
      </c>
      <c r="U80" s="131">
        <f t="shared" si="27"/>
        <v>0</v>
      </c>
      <c r="V80" s="130" t="str">
        <f t="shared" si="28"/>
        <v/>
      </c>
      <c r="W80" s="131">
        <f t="shared" si="29"/>
        <v>0</v>
      </c>
      <c r="X80" s="130" t="str">
        <f t="shared" si="32"/>
        <v/>
      </c>
      <c r="Y80" s="131" t="str">
        <f t="shared" si="24"/>
        <v/>
      </c>
      <c r="Z80" s="130">
        <f t="shared" si="30"/>
        <v>0</v>
      </c>
      <c r="AA80" s="131" t="str">
        <f t="shared" si="31"/>
        <v>0</v>
      </c>
    </row>
    <row r="81" spans="1:27" s="39" customFormat="1" ht="12.75" x14ac:dyDescent="0.2">
      <c r="A81" s="45">
        <v>75</v>
      </c>
      <c r="B81" s="41"/>
      <c r="C81" s="41"/>
      <c r="D81" s="42"/>
      <c r="E81" s="42"/>
      <c r="F81" s="42"/>
      <c r="G81" s="43"/>
      <c r="H81" s="133" t="str">
        <f t="shared" si="22"/>
        <v/>
      </c>
      <c r="I81" s="69"/>
      <c r="J81" s="69"/>
      <c r="K81" s="69"/>
      <c r="L81" s="69"/>
      <c r="M81" s="92"/>
      <c r="N81" s="75"/>
      <c r="O81" s="73"/>
      <c r="P81" s="93" t="str">
        <f t="shared" si="23"/>
        <v/>
      </c>
      <c r="Q81" s="44"/>
      <c r="R81" s="132" t="str">
        <f>IF($F81&lt;&gt;"",VLOOKUP($G81,Konstanter!$C$18:$D$41,2),"")</f>
        <v/>
      </c>
      <c r="S81" s="130">
        <f t="shared" si="25"/>
        <v>1</v>
      </c>
      <c r="T81" s="131">
        <f t="shared" si="26"/>
        <v>1</v>
      </c>
      <c r="U81" s="131">
        <f t="shared" si="27"/>
        <v>0</v>
      </c>
      <c r="V81" s="130" t="str">
        <f t="shared" si="28"/>
        <v/>
      </c>
      <c r="W81" s="131">
        <f t="shared" si="29"/>
        <v>0</v>
      </c>
      <c r="X81" s="130" t="str">
        <f t="shared" si="32"/>
        <v/>
      </c>
      <c r="Y81" s="131" t="str">
        <f t="shared" si="24"/>
        <v/>
      </c>
      <c r="Z81" s="130">
        <f t="shared" si="30"/>
        <v>0</v>
      </c>
      <c r="AA81" s="131" t="str">
        <f t="shared" si="31"/>
        <v>0</v>
      </c>
    </row>
    <row r="82" spans="1:27" s="39" customFormat="1" ht="12.75" x14ac:dyDescent="0.2">
      <c r="A82" s="45">
        <v>76</v>
      </c>
      <c r="B82" s="41"/>
      <c r="C82" s="41"/>
      <c r="D82" s="42"/>
      <c r="E82" s="42"/>
      <c r="F82" s="42"/>
      <c r="G82" s="43"/>
      <c r="H82" s="133" t="str">
        <f t="shared" si="22"/>
        <v/>
      </c>
      <c r="I82" s="69"/>
      <c r="J82" s="69"/>
      <c r="K82" s="69"/>
      <c r="L82" s="69"/>
      <c r="M82" s="92"/>
      <c r="N82" s="75"/>
      <c r="O82" s="73"/>
      <c r="P82" s="93" t="str">
        <f t="shared" si="23"/>
        <v/>
      </c>
      <c r="Q82" s="44"/>
      <c r="R82" s="132" t="str">
        <f>IF($F82&lt;&gt;"",VLOOKUP($G82,Konstanter!$C$18:$D$41,2),"")</f>
        <v/>
      </c>
      <c r="S82" s="130">
        <f t="shared" si="25"/>
        <v>1</v>
      </c>
      <c r="T82" s="131">
        <f t="shared" si="26"/>
        <v>1</v>
      </c>
      <c r="U82" s="131">
        <f t="shared" si="27"/>
        <v>0</v>
      </c>
      <c r="V82" s="130" t="str">
        <f t="shared" si="28"/>
        <v/>
      </c>
      <c r="W82" s="131">
        <f t="shared" si="29"/>
        <v>0</v>
      </c>
      <c r="X82" s="130" t="str">
        <f t="shared" si="32"/>
        <v/>
      </c>
      <c r="Y82" s="131" t="str">
        <f t="shared" si="24"/>
        <v/>
      </c>
      <c r="Z82" s="130">
        <f t="shared" si="30"/>
        <v>0</v>
      </c>
      <c r="AA82" s="131" t="str">
        <f t="shared" si="31"/>
        <v>0</v>
      </c>
    </row>
    <row r="83" spans="1:27" s="39" customFormat="1" ht="12.75" x14ac:dyDescent="0.2">
      <c r="A83" s="45">
        <v>77</v>
      </c>
      <c r="B83" s="41"/>
      <c r="C83" s="41"/>
      <c r="D83" s="42"/>
      <c r="E83" s="42"/>
      <c r="F83" s="42"/>
      <c r="G83" s="43"/>
      <c r="H83" s="133" t="str">
        <f t="shared" si="22"/>
        <v/>
      </c>
      <c r="I83" s="69"/>
      <c r="J83" s="69"/>
      <c r="K83" s="69"/>
      <c r="L83" s="69"/>
      <c r="M83" s="92"/>
      <c r="N83" s="75"/>
      <c r="O83" s="73"/>
      <c r="P83" s="93" t="str">
        <f t="shared" si="23"/>
        <v/>
      </c>
      <c r="Q83" s="44"/>
      <c r="R83" s="132" t="str">
        <f>IF($F83&lt;&gt;"",VLOOKUP($G83,Konstanter!$C$18:$D$41,2),"")</f>
        <v/>
      </c>
      <c r="S83" s="130">
        <f t="shared" si="25"/>
        <v>1</v>
      </c>
      <c r="T83" s="131">
        <f t="shared" si="26"/>
        <v>1</v>
      </c>
      <c r="U83" s="131">
        <f t="shared" si="27"/>
        <v>0</v>
      </c>
      <c r="V83" s="130" t="str">
        <f t="shared" si="28"/>
        <v/>
      </c>
      <c r="W83" s="131">
        <f t="shared" si="29"/>
        <v>0</v>
      </c>
      <c r="X83" s="130" t="str">
        <f t="shared" si="32"/>
        <v/>
      </c>
      <c r="Y83" s="131" t="str">
        <f t="shared" si="24"/>
        <v/>
      </c>
      <c r="Z83" s="130">
        <f t="shared" si="30"/>
        <v>0</v>
      </c>
      <c r="AA83" s="131" t="str">
        <f t="shared" si="31"/>
        <v>0</v>
      </c>
    </row>
    <row r="84" spans="1:27" s="39" customFormat="1" ht="12.75" x14ac:dyDescent="0.2">
      <c r="A84" s="45">
        <v>78</v>
      </c>
      <c r="B84" s="41"/>
      <c r="C84" s="41"/>
      <c r="D84" s="42"/>
      <c r="E84" s="42"/>
      <c r="F84" s="42"/>
      <c r="G84" s="43"/>
      <c r="H84" s="133" t="str">
        <f t="shared" si="22"/>
        <v/>
      </c>
      <c r="I84" s="69"/>
      <c r="J84" s="69"/>
      <c r="K84" s="69"/>
      <c r="L84" s="69"/>
      <c r="M84" s="92"/>
      <c r="N84" s="75"/>
      <c r="O84" s="73"/>
      <c r="P84" s="93" t="str">
        <f t="shared" si="23"/>
        <v/>
      </c>
      <c r="Q84" s="44"/>
      <c r="R84" s="132" t="str">
        <f>IF($F84&lt;&gt;"",VLOOKUP($G84,Konstanter!$C$18:$D$41,2),"")</f>
        <v/>
      </c>
      <c r="S84" s="130">
        <f t="shared" si="25"/>
        <v>1</v>
      </c>
      <c r="T84" s="131">
        <f t="shared" si="26"/>
        <v>1</v>
      </c>
      <c r="U84" s="131">
        <f t="shared" si="27"/>
        <v>0</v>
      </c>
      <c r="V84" s="130" t="str">
        <f t="shared" si="28"/>
        <v/>
      </c>
      <c r="W84" s="131">
        <f t="shared" si="29"/>
        <v>0</v>
      </c>
      <c r="X84" s="130" t="str">
        <f t="shared" si="32"/>
        <v/>
      </c>
      <c r="Y84" s="131" t="str">
        <f t="shared" si="24"/>
        <v/>
      </c>
      <c r="Z84" s="130">
        <f t="shared" si="30"/>
        <v>0</v>
      </c>
      <c r="AA84" s="131" t="str">
        <f t="shared" si="31"/>
        <v>0</v>
      </c>
    </row>
    <row r="85" spans="1:27" s="39" customFormat="1" ht="12.75" x14ac:dyDescent="0.2">
      <c r="A85" s="45">
        <v>79</v>
      </c>
      <c r="B85" s="41"/>
      <c r="C85" s="41"/>
      <c r="D85" s="42"/>
      <c r="E85" s="42"/>
      <c r="F85" s="42"/>
      <c r="G85" s="43"/>
      <c r="H85" s="133" t="str">
        <f t="shared" si="22"/>
        <v/>
      </c>
      <c r="I85" s="69"/>
      <c r="J85" s="69"/>
      <c r="K85" s="69"/>
      <c r="L85" s="69"/>
      <c r="M85" s="92"/>
      <c r="N85" s="75"/>
      <c r="O85" s="73"/>
      <c r="P85" s="93" t="str">
        <f t="shared" si="23"/>
        <v/>
      </c>
      <c r="Q85" s="44"/>
      <c r="R85" s="132" t="str">
        <f>IF($F85&lt;&gt;"",VLOOKUP($G85,Konstanter!$C$18:$D$41,2),"")</f>
        <v/>
      </c>
      <c r="S85" s="130">
        <f t="shared" si="25"/>
        <v>1</v>
      </c>
      <c r="T85" s="131">
        <f t="shared" si="26"/>
        <v>1</v>
      </c>
      <c r="U85" s="131">
        <f t="shared" si="27"/>
        <v>0</v>
      </c>
      <c r="V85" s="130" t="str">
        <f t="shared" si="28"/>
        <v/>
      </c>
      <c r="W85" s="131">
        <f t="shared" si="29"/>
        <v>0</v>
      </c>
      <c r="X85" s="130" t="str">
        <f t="shared" si="32"/>
        <v/>
      </c>
      <c r="Y85" s="131" t="str">
        <f t="shared" si="24"/>
        <v/>
      </c>
      <c r="Z85" s="130">
        <f t="shared" si="30"/>
        <v>0</v>
      </c>
      <c r="AA85" s="131" t="str">
        <f t="shared" si="31"/>
        <v>0</v>
      </c>
    </row>
    <row r="86" spans="1:27" s="39" customFormat="1" ht="12.75" x14ac:dyDescent="0.2">
      <c r="A86" s="45">
        <v>80</v>
      </c>
      <c r="B86" s="41"/>
      <c r="C86" s="41"/>
      <c r="D86" s="42"/>
      <c r="E86" s="42"/>
      <c r="F86" s="42"/>
      <c r="G86" s="43"/>
      <c r="H86" s="133" t="str">
        <f t="shared" si="22"/>
        <v/>
      </c>
      <c r="I86" s="69"/>
      <c r="J86" s="69"/>
      <c r="K86" s="69"/>
      <c r="L86" s="69"/>
      <c r="M86" s="92"/>
      <c r="N86" s="75"/>
      <c r="O86" s="73"/>
      <c r="P86" s="93" t="str">
        <f t="shared" si="23"/>
        <v/>
      </c>
      <c r="Q86" s="44"/>
      <c r="R86" s="132" t="str">
        <f>IF($F86&lt;&gt;"",VLOOKUP($G86,Konstanter!$C$18:$D$41,2),"")</f>
        <v/>
      </c>
      <c r="S86" s="130">
        <f t="shared" si="25"/>
        <v>1</v>
      </c>
      <c r="T86" s="131">
        <f t="shared" si="26"/>
        <v>1</v>
      </c>
      <c r="U86" s="131">
        <f t="shared" si="27"/>
        <v>0</v>
      </c>
      <c r="V86" s="130" t="str">
        <f t="shared" si="28"/>
        <v/>
      </c>
      <c r="W86" s="131">
        <f t="shared" si="29"/>
        <v>0</v>
      </c>
      <c r="X86" s="130" t="str">
        <f t="shared" si="32"/>
        <v/>
      </c>
      <c r="Y86" s="131" t="str">
        <f t="shared" si="24"/>
        <v/>
      </c>
      <c r="Z86" s="130">
        <f t="shared" si="30"/>
        <v>0</v>
      </c>
      <c r="AA86" s="131" t="str">
        <f t="shared" si="31"/>
        <v>0</v>
      </c>
    </row>
    <row r="87" spans="1:27" s="39" customFormat="1" ht="12.75" x14ac:dyDescent="0.2">
      <c r="A87" s="45">
        <v>81</v>
      </c>
      <c r="B87" s="41"/>
      <c r="C87" s="41"/>
      <c r="D87" s="42"/>
      <c r="E87" s="42"/>
      <c r="F87" s="42"/>
      <c r="G87" s="43"/>
      <c r="H87" s="133" t="str">
        <f t="shared" si="22"/>
        <v/>
      </c>
      <c r="I87" s="69"/>
      <c r="J87" s="69"/>
      <c r="K87" s="69"/>
      <c r="L87" s="69"/>
      <c r="M87" s="92"/>
      <c r="N87" s="75"/>
      <c r="O87" s="73"/>
      <c r="P87" s="93" t="str">
        <f t="shared" si="23"/>
        <v/>
      </c>
      <c r="Q87" s="44"/>
      <c r="R87" s="132" t="str">
        <f>IF($F87&lt;&gt;"",VLOOKUP($G87,Konstanter!$C$18:$D$41,2),"")</f>
        <v/>
      </c>
      <c r="S87" s="130">
        <f t="shared" si="25"/>
        <v>1</v>
      </c>
      <c r="T87" s="131">
        <f t="shared" si="26"/>
        <v>1</v>
      </c>
      <c r="U87" s="131">
        <f t="shared" si="27"/>
        <v>0</v>
      </c>
      <c r="V87" s="130" t="str">
        <f t="shared" si="28"/>
        <v/>
      </c>
      <c r="W87" s="131">
        <f t="shared" si="29"/>
        <v>0</v>
      </c>
      <c r="X87" s="130" t="str">
        <f t="shared" si="32"/>
        <v/>
      </c>
      <c r="Y87" s="131" t="str">
        <f t="shared" si="24"/>
        <v/>
      </c>
      <c r="Z87" s="130">
        <f t="shared" si="30"/>
        <v>0</v>
      </c>
      <c r="AA87" s="131" t="str">
        <f t="shared" si="31"/>
        <v>0</v>
      </c>
    </row>
    <row r="88" spans="1:27" s="39" customFormat="1" ht="12.75" x14ac:dyDescent="0.2">
      <c r="A88" s="45">
        <v>82</v>
      </c>
      <c r="B88" s="41"/>
      <c r="C88" s="41"/>
      <c r="D88" s="42"/>
      <c r="E88" s="42"/>
      <c r="F88" s="42"/>
      <c r="G88" s="43"/>
      <c r="H88" s="133" t="str">
        <f t="shared" si="22"/>
        <v/>
      </c>
      <c r="I88" s="69"/>
      <c r="J88" s="69"/>
      <c r="K88" s="69"/>
      <c r="L88" s="69"/>
      <c r="M88" s="92"/>
      <c r="N88" s="75"/>
      <c r="O88" s="73"/>
      <c r="P88" s="93" t="str">
        <f t="shared" si="23"/>
        <v/>
      </c>
      <c r="Q88" s="44"/>
      <c r="R88" s="132" t="str">
        <f>IF($F88&lt;&gt;"",VLOOKUP($G88,Konstanter!$C$18:$D$41,2),"")</f>
        <v/>
      </c>
      <c r="S88" s="130">
        <f t="shared" si="25"/>
        <v>1</v>
      </c>
      <c r="T88" s="131">
        <f t="shared" si="26"/>
        <v>1</v>
      </c>
      <c r="U88" s="131">
        <f t="shared" si="27"/>
        <v>0</v>
      </c>
      <c r="V88" s="130" t="str">
        <f t="shared" si="28"/>
        <v/>
      </c>
      <c r="W88" s="131">
        <f t="shared" si="29"/>
        <v>0</v>
      </c>
      <c r="X88" s="130" t="str">
        <f t="shared" si="32"/>
        <v/>
      </c>
      <c r="Y88" s="131" t="str">
        <f t="shared" si="24"/>
        <v/>
      </c>
      <c r="Z88" s="130">
        <f t="shared" si="30"/>
        <v>0</v>
      </c>
      <c r="AA88" s="131" t="str">
        <f t="shared" si="31"/>
        <v>0</v>
      </c>
    </row>
    <row r="89" spans="1:27" s="39" customFormat="1" ht="12.75" x14ac:dyDescent="0.2">
      <c r="A89" s="45">
        <v>83</v>
      </c>
      <c r="B89" s="41"/>
      <c r="C89" s="41"/>
      <c r="D89" s="42"/>
      <c r="E89" s="42"/>
      <c r="F89" s="42"/>
      <c r="G89" s="43"/>
      <c r="H89" s="133" t="str">
        <f t="shared" si="22"/>
        <v/>
      </c>
      <c r="I89" s="69"/>
      <c r="J89" s="69"/>
      <c r="K89" s="69"/>
      <c r="L89" s="69"/>
      <c r="M89" s="92"/>
      <c r="N89" s="75"/>
      <c r="O89" s="73"/>
      <c r="P89" s="93" t="str">
        <f t="shared" si="23"/>
        <v/>
      </c>
      <c r="Q89" s="44"/>
      <c r="R89" s="132" t="str">
        <f>IF($F89&lt;&gt;"",VLOOKUP($G89,Konstanter!$C$18:$D$41,2),"")</f>
        <v/>
      </c>
      <c r="S89" s="130">
        <f t="shared" si="25"/>
        <v>1</v>
      </c>
      <c r="T89" s="131">
        <f t="shared" si="26"/>
        <v>1</v>
      </c>
      <c r="U89" s="131">
        <f t="shared" si="27"/>
        <v>0</v>
      </c>
      <c r="V89" s="130" t="str">
        <f t="shared" si="28"/>
        <v/>
      </c>
      <c r="W89" s="131">
        <f t="shared" si="29"/>
        <v>0</v>
      </c>
      <c r="X89" s="130" t="str">
        <f t="shared" si="32"/>
        <v/>
      </c>
      <c r="Y89" s="131" t="str">
        <f t="shared" si="24"/>
        <v/>
      </c>
      <c r="Z89" s="130">
        <f t="shared" si="30"/>
        <v>0</v>
      </c>
      <c r="AA89" s="131" t="str">
        <f t="shared" si="31"/>
        <v>0</v>
      </c>
    </row>
    <row r="90" spans="1:27" s="39" customFormat="1" ht="12.75" x14ac:dyDescent="0.2">
      <c r="A90" s="45">
        <v>84</v>
      </c>
      <c r="B90" s="41"/>
      <c r="C90" s="41"/>
      <c r="D90" s="42"/>
      <c r="E90" s="42"/>
      <c r="F90" s="42"/>
      <c r="G90" s="43"/>
      <c r="H90" s="133" t="str">
        <f t="shared" si="22"/>
        <v/>
      </c>
      <c r="I90" s="69"/>
      <c r="J90" s="69"/>
      <c r="K90" s="69"/>
      <c r="L90" s="69"/>
      <c r="M90" s="92"/>
      <c r="N90" s="75"/>
      <c r="O90" s="73"/>
      <c r="P90" s="93" t="str">
        <f t="shared" si="23"/>
        <v/>
      </c>
      <c r="Q90" s="44"/>
      <c r="R90" s="132" t="str">
        <f>IF($F90&lt;&gt;"",VLOOKUP($G90,Konstanter!$C$18:$D$41,2),"")</f>
        <v/>
      </c>
      <c r="S90" s="130">
        <f t="shared" si="25"/>
        <v>1</v>
      </c>
      <c r="T90" s="131">
        <f t="shared" si="26"/>
        <v>1</v>
      </c>
      <c r="U90" s="131">
        <f t="shared" si="27"/>
        <v>0</v>
      </c>
      <c r="V90" s="130" t="str">
        <f t="shared" si="28"/>
        <v/>
      </c>
      <c r="W90" s="131">
        <f t="shared" si="29"/>
        <v>0</v>
      </c>
      <c r="X90" s="130" t="str">
        <f t="shared" si="32"/>
        <v/>
      </c>
      <c r="Y90" s="131" t="str">
        <f t="shared" si="24"/>
        <v/>
      </c>
      <c r="Z90" s="130">
        <f t="shared" si="30"/>
        <v>0</v>
      </c>
      <c r="AA90" s="131" t="str">
        <f t="shared" si="31"/>
        <v>0</v>
      </c>
    </row>
    <row r="91" spans="1:27" s="39" customFormat="1" ht="12.75" x14ac:dyDescent="0.2">
      <c r="A91" s="45">
        <v>85</v>
      </c>
      <c r="B91" s="41"/>
      <c r="C91" s="41"/>
      <c r="D91" s="42"/>
      <c r="E91" s="42"/>
      <c r="F91" s="42"/>
      <c r="G91" s="43"/>
      <c r="H91" s="133" t="str">
        <f t="shared" si="22"/>
        <v/>
      </c>
      <c r="I91" s="69"/>
      <c r="J91" s="69"/>
      <c r="K91" s="69"/>
      <c r="L91" s="69"/>
      <c r="M91" s="92"/>
      <c r="N91" s="75"/>
      <c r="O91" s="73"/>
      <c r="P91" s="93" t="str">
        <f t="shared" si="23"/>
        <v/>
      </c>
      <c r="Q91" s="44"/>
      <c r="R91" s="132" t="str">
        <f>IF($F91&lt;&gt;"",VLOOKUP($G91,Konstanter!$C$18:$D$41,2),"")</f>
        <v/>
      </c>
      <c r="S91" s="130">
        <f t="shared" si="25"/>
        <v>1</v>
      </c>
      <c r="T91" s="131">
        <f t="shared" si="26"/>
        <v>1</v>
      </c>
      <c r="U91" s="131">
        <f t="shared" si="27"/>
        <v>0</v>
      </c>
      <c r="V91" s="130" t="str">
        <f t="shared" si="28"/>
        <v/>
      </c>
      <c r="W91" s="131">
        <f t="shared" si="29"/>
        <v>0</v>
      </c>
      <c r="X91" s="130" t="str">
        <f t="shared" si="32"/>
        <v/>
      </c>
      <c r="Y91" s="131" t="str">
        <f t="shared" si="24"/>
        <v/>
      </c>
      <c r="Z91" s="130">
        <f t="shared" si="30"/>
        <v>0</v>
      </c>
      <c r="AA91" s="131" t="str">
        <f t="shared" si="31"/>
        <v>0</v>
      </c>
    </row>
    <row r="92" spans="1:27" s="39" customFormat="1" ht="12.75" x14ac:dyDescent="0.2">
      <c r="A92" s="45">
        <v>86</v>
      </c>
      <c r="B92" s="41"/>
      <c r="C92" s="41"/>
      <c r="D92" s="42"/>
      <c r="E92" s="42"/>
      <c r="F92" s="42"/>
      <c r="G92" s="43"/>
      <c r="H92" s="133" t="str">
        <f t="shared" si="22"/>
        <v/>
      </c>
      <c r="I92" s="69"/>
      <c r="J92" s="69"/>
      <c r="K92" s="69"/>
      <c r="L92" s="69"/>
      <c r="M92" s="92"/>
      <c r="N92" s="75"/>
      <c r="O92" s="73"/>
      <c r="P92" s="93" t="str">
        <f t="shared" si="23"/>
        <v/>
      </c>
      <c r="Q92" s="44"/>
      <c r="R92" s="132" t="str">
        <f>IF($F92&lt;&gt;"",VLOOKUP($G92,Konstanter!$C$18:$D$41,2),"")</f>
        <v/>
      </c>
      <c r="S92" s="130">
        <f t="shared" si="25"/>
        <v>1</v>
      </c>
      <c r="T92" s="131">
        <f t="shared" si="26"/>
        <v>1</v>
      </c>
      <c r="U92" s="131">
        <f t="shared" si="27"/>
        <v>0</v>
      </c>
      <c r="V92" s="130" t="str">
        <f t="shared" si="28"/>
        <v/>
      </c>
      <c r="W92" s="131">
        <f t="shared" si="29"/>
        <v>0</v>
      </c>
      <c r="X92" s="130" t="str">
        <f t="shared" si="32"/>
        <v/>
      </c>
      <c r="Y92" s="131" t="str">
        <f t="shared" si="24"/>
        <v/>
      </c>
      <c r="Z92" s="130">
        <f t="shared" si="30"/>
        <v>0</v>
      </c>
      <c r="AA92" s="131" t="str">
        <f t="shared" si="31"/>
        <v>0</v>
      </c>
    </row>
    <row r="93" spans="1:27" s="39" customFormat="1" ht="12.75" x14ac:dyDescent="0.2">
      <c r="A93" s="45">
        <v>87</v>
      </c>
      <c r="B93" s="41"/>
      <c r="C93" s="41"/>
      <c r="D93" s="42"/>
      <c r="E93" s="42"/>
      <c r="F93" s="42"/>
      <c r="G93" s="43"/>
      <c r="H93" s="133" t="str">
        <f t="shared" si="22"/>
        <v/>
      </c>
      <c r="I93" s="69"/>
      <c r="J93" s="69"/>
      <c r="K93" s="69"/>
      <c r="L93" s="69"/>
      <c r="M93" s="92"/>
      <c r="N93" s="75"/>
      <c r="O93" s="73"/>
      <c r="P93" s="93" t="str">
        <f t="shared" si="23"/>
        <v/>
      </c>
      <c r="Q93" s="44"/>
      <c r="R93" s="132" t="str">
        <f>IF($F93&lt;&gt;"",VLOOKUP($G93,Konstanter!$C$18:$D$41,2),"")</f>
        <v/>
      </c>
      <c r="S93" s="130">
        <f t="shared" si="25"/>
        <v>1</v>
      </c>
      <c r="T93" s="131">
        <f t="shared" si="26"/>
        <v>1</v>
      </c>
      <c r="U93" s="131">
        <f t="shared" si="27"/>
        <v>0</v>
      </c>
      <c r="V93" s="130" t="str">
        <f t="shared" si="28"/>
        <v/>
      </c>
      <c r="W93" s="131">
        <f t="shared" si="29"/>
        <v>0</v>
      </c>
      <c r="X93" s="130" t="str">
        <f t="shared" si="32"/>
        <v/>
      </c>
      <c r="Y93" s="131" t="str">
        <f t="shared" si="24"/>
        <v/>
      </c>
      <c r="Z93" s="130">
        <f t="shared" si="30"/>
        <v>0</v>
      </c>
      <c r="AA93" s="131" t="str">
        <f t="shared" si="31"/>
        <v>0</v>
      </c>
    </row>
    <row r="94" spans="1:27" s="39" customFormat="1" ht="12.75" x14ac:dyDescent="0.2">
      <c r="A94" s="45">
        <v>88</v>
      </c>
      <c r="B94" s="41"/>
      <c r="C94" s="41"/>
      <c r="D94" s="42"/>
      <c r="E94" s="42"/>
      <c r="F94" s="42"/>
      <c r="G94" s="43"/>
      <c r="H94" s="133" t="str">
        <f t="shared" si="22"/>
        <v/>
      </c>
      <c r="I94" s="69"/>
      <c r="J94" s="69"/>
      <c r="K94" s="69"/>
      <c r="L94" s="69"/>
      <c r="M94" s="92"/>
      <c r="N94" s="75"/>
      <c r="O94" s="73"/>
      <c r="P94" s="93" t="str">
        <f t="shared" si="23"/>
        <v/>
      </c>
      <c r="Q94" s="44"/>
      <c r="R94" s="132" t="str">
        <f>IF($F94&lt;&gt;"",VLOOKUP($G94,Konstanter!$C$18:$D$41,2),"")</f>
        <v/>
      </c>
      <c r="S94" s="130">
        <f t="shared" si="25"/>
        <v>1</v>
      </c>
      <c r="T94" s="131">
        <f t="shared" si="26"/>
        <v>1</v>
      </c>
      <c r="U94" s="131">
        <f t="shared" si="27"/>
        <v>0</v>
      </c>
      <c r="V94" s="130" t="str">
        <f t="shared" si="28"/>
        <v/>
      </c>
      <c r="W94" s="131">
        <f t="shared" si="29"/>
        <v>0</v>
      </c>
      <c r="X94" s="130" t="str">
        <f t="shared" si="32"/>
        <v/>
      </c>
      <c r="Y94" s="131" t="str">
        <f t="shared" si="24"/>
        <v/>
      </c>
      <c r="Z94" s="130">
        <f t="shared" si="30"/>
        <v>0</v>
      </c>
      <c r="AA94" s="131" t="str">
        <f t="shared" si="31"/>
        <v>0</v>
      </c>
    </row>
    <row r="95" spans="1:27" s="39" customFormat="1" ht="12.75" x14ac:dyDescent="0.2">
      <c r="A95" s="45">
        <v>89</v>
      </c>
      <c r="B95" s="41"/>
      <c r="C95" s="41"/>
      <c r="D95" s="42"/>
      <c r="E95" s="42"/>
      <c r="F95" s="42"/>
      <c r="G95" s="43"/>
      <c r="H95" s="133" t="str">
        <f t="shared" si="22"/>
        <v/>
      </c>
      <c r="I95" s="69"/>
      <c r="J95" s="69"/>
      <c r="K95" s="69"/>
      <c r="L95" s="69"/>
      <c r="M95" s="92"/>
      <c r="N95" s="75"/>
      <c r="O95" s="73"/>
      <c r="P95" s="93" t="str">
        <f t="shared" si="23"/>
        <v/>
      </c>
      <c r="Q95" s="44"/>
      <c r="R95" s="132" t="str">
        <f>IF($F95&lt;&gt;"",VLOOKUP($G95,Konstanter!$C$18:$D$41,2),"")</f>
        <v/>
      </c>
      <c r="S95" s="130">
        <f t="shared" si="25"/>
        <v>1</v>
      </c>
      <c r="T95" s="131">
        <f t="shared" si="26"/>
        <v>1</v>
      </c>
      <c r="U95" s="131">
        <f t="shared" si="27"/>
        <v>0</v>
      </c>
      <c r="V95" s="130" t="str">
        <f t="shared" si="28"/>
        <v/>
      </c>
      <c r="W95" s="131">
        <f t="shared" si="29"/>
        <v>0</v>
      </c>
      <c r="X95" s="130" t="str">
        <f t="shared" si="32"/>
        <v/>
      </c>
      <c r="Y95" s="131" t="str">
        <f t="shared" si="24"/>
        <v/>
      </c>
      <c r="Z95" s="130">
        <f t="shared" si="30"/>
        <v>0</v>
      </c>
      <c r="AA95" s="131" t="str">
        <f t="shared" si="31"/>
        <v>0</v>
      </c>
    </row>
    <row r="96" spans="1:27" s="39" customFormat="1" ht="12.75" x14ac:dyDescent="0.2">
      <c r="A96" s="45">
        <v>90</v>
      </c>
      <c r="B96" s="41"/>
      <c r="C96" s="41"/>
      <c r="D96" s="42"/>
      <c r="E96" s="42"/>
      <c r="F96" s="42"/>
      <c r="G96" s="43"/>
      <c r="H96" s="133" t="str">
        <f t="shared" si="22"/>
        <v/>
      </c>
      <c r="I96" s="69"/>
      <c r="J96" s="69"/>
      <c r="K96" s="69"/>
      <c r="L96" s="69"/>
      <c r="M96" s="92"/>
      <c r="N96" s="75"/>
      <c r="O96" s="73"/>
      <c r="P96" s="93" t="str">
        <f t="shared" si="23"/>
        <v/>
      </c>
      <c r="Q96" s="44"/>
      <c r="R96" s="132" t="str">
        <f>IF($F96&lt;&gt;"",VLOOKUP($G96,Konstanter!$C$18:$D$41,2),"")</f>
        <v/>
      </c>
      <c r="S96" s="130">
        <f t="shared" si="25"/>
        <v>1</v>
      </c>
      <c r="T96" s="131">
        <f t="shared" si="26"/>
        <v>1</v>
      </c>
      <c r="U96" s="131">
        <f t="shared" si="27"/>
        <v>0</v>
      </c>
      <c r="V96" s="130" t="str">
        <f t="shared" si="28"/>
        <v/>
      </c>
      <c r="W96" s="131">
        <f t="shared" si="29"/>
        <v>0</v>
      </c>
      <c r="X96" s="130" t="str">
        <f t="shared" si="32"/>
        <v/>
      </c>
      <c r="Y96" s="131" t="str">
        <f t="shared" si="24"/>
        <v/>
      </c>
      <c r="Z96" s="130">
        <f t="shared" si="30"/>
        <v>0</v>
      </c>
      <c r="AA96" s="131" t="str">
        <f t="shared" si="31"/>
        <v>0</v>
      </c>
    </row>
    <row r="97" spans="1:27" s="39" customFormat="1" ht="12.75" x14ac:dyDescent="0.2">
      <c r="A97" s="45">
        <v>91</v>
      </c>
      <c r="B97" s="41"/>
      <c r="C97" s="41"/>
      <c r="D97" s="42"/>
      <c r="E97" s="42"/>
      <c r="F97" s="42"/>
      <c r="G97" s="43"/>
      <c r="H97" s="133" t="str">
        <f t="shared" si="22"/>
        <v/>
      </c>
      <c r="I97" s="69"/>
      <c r="J97" s="69"/>
      <c r="K97" s="69"/>
      <c r="L97" s="69"/>
      <c r="M97" s="92"/>
      <c r="N97" s="75"/>
      <c r="O97" s="73"/>
      <c r="P97" s="93" t="str">
        <f t="shared" si="23"/>
        <v/>
      </c>
      <c r="Q97" s="44"/>
      <c r="R97" s="132" t="str">
        <f>IF($F97&lt;&gt;"",VLOOKUP($G97,Konstanter!$C$18:$D$41,2),"")</f>
        <v/>
      </c>
      <c r="S97" s="130">
        <f t="shared" si="25"/>
        <v>1</v>
      </c>
      <c r="T97" s="131">
        <f t="shared" si="26"/>
        <v>1</v>
      </c>
      <c r="U97" s="131">
        <f t="shared" si="27"/>
        <v>0</v>
      </c>
      <c r="V97" s="130" t="str">
        <f t="shared" si="28"/>
        <v/>
      </c>
      <c r="W97" s="131">
        <f t="shared" si="29"/>
        <v>0</v>
      </c>
      <c r="X97" s="130" t="str">
        <f t="shared" si="32"/>
        <v/>
      </c>
      <c r="Y97" s="131" t="str">
        <f t="shared" si="24"/>
        <v/>
      </c>
      <c r="Z97" s="130">
        <f t="shared" si="30"/>
        <v>0</v>
      </c>
      <c r="AA97" s="131" t="str">
        <f t="shared" si="31"/>
        <v>0</v>
      </c>
    </row>
    <row r="98" spans="1:27" s="39" customFormat="1" ht="12.75" x14ac:dyDescent="0.2">
      <c r="A98" s="45">
        <v>92</v>
      </c>
      <c r="B98" s="41"/>
      <c r="C98" s="41"/>
      <c r="D98" s="42"/>
      <c r="E98" s="42"/>
      <c r="F98" s="42"/>
      <c r="G98" s="43"/>
      <c r="H98" s="133" t="str">
        <f t="shared" si="22"/>
        <v/>
      </c>
      <c r="I98" s="69"/>
      <c r="J98" s="69"/>
      <c r="K98" s="69"/>
      <c r="L98" s="69"/>
      <c r="M98" s="92"/>
      <c r="N98" s="75"/>
      <c r="O98" s="73"/>
      <c r="P98" s="93" t="str">
        <f t="shared" si="23"/>
        <v/>
      </c>
      <c r="Q98" s="44"/>
      <c r="R98" s="132" t="str">
        <f>IF($F98&lt;&gt;"",VLOOKUP($G98,Konstanter!$C$18:$D$41,2),"")</f>
        <v/>
      </c>
      <c r="S98" s="130">
        <f t="shared" si="25"/>
        <v>1</v>
      </c>
      <c r="T98" s="131">
        <f t="shared" si="26"/>
        <v>1</v>
      </c>
      <c r="U98" s="131">
        <f t="shared" si="27"/>
        <v>0</v>
      </c>
      <c r="V98" s="130" t="str">
        <f t="shared" si="28"/>
        <v/>
      </c>
      <c r="W98" s="131">
        <f t="shared" si="29"/>
        <v>0</v>
      </c>
      <c r="X98" s="130" t="str">
        <f t="shared" si="32"/>
        <v/>
      </c>
      <c r="Y98" s="131" t="str">
        <f t="shared" si="24"/>
        <v/>
      </c>
      <c r="Z98" s="130">
        <f t="shared" si="30"/>
        <v>0</v>
      </c>
      <c r="AA98" s="131" t="str">
        <f t="shared" si="31"/>
        <v>0</v>
      </c>
    </row>
    <row r="99" spans="1:27" s="39" customFormat="1" ht="12.75" x14ac:dyDescent="0.2">
      <c r="A99" s="45">
        <v>93</v>
      </c>
      <c r="B99" s="41"/>
      <c r="C99" s="41"/>
      <c r="D99" s="42"/>
      <c r="E99" s="42"/>
      <c r="F99" s="42"/>
      <c r="G99" s="43"/>
      <c r="H99" s="133" t="str">
        <f t="shared" si="22"/>
        <v/>
      </c>
      <c r="I99" s="69"/>
      <c r="J99" s="69"/>
      <c r="K99" s="69"/>
      <c r="L99" s="69"/>
      <c r="M99" s="92"/>
      <c r="N99" s="75"/>
      <c r="O99" s="73"/>
      <c r="P99" s="93" t="str">
        <f t="shared" si="23"/>
        <v/>
      </c>
      <c r="Q99" s="44"/>
      <c r="R99" s="132" t="str">
        <f>IF($F99&lt;&gt;"",VLOOKUP($G99,Konstanter!$C$18:$D$41,2),"")</f>
        <v/>
      </c>
      <c r="S99" s="130">
        <f t="shared" si="25"/>
        <v>1</v>
      </c>
      <c r="T99" s="131">
        <f t="shared" si="26"/>
        <v>1</v>
      </c>
      <c r="U99" s="131">
        <f t="shared" si="27"/>
        <v>0</v>
      </c>
      <c r="V99" s="130" t="str">
        <f t="shared" si="28"/>
        <v/>
      </c>
      <c r="W99" s="131">
        <f t="shared" si="29"/>
        <v>0</v>
      </c>
      <c r="X99" s="130" t="str">
        <f t="shared" si="32"/>
        <v/>
      </c>
      <c r="Y99" s="131" t="str">
        <f t="shared" si="24"/>
        <v/>
      </c>
      <c r="Z99" s="130">
        <f t="shared" si="30"/>
        <v>0</v>
      </c>
      <c r="AA99" s="131" t="str">
        <f t="shared" si="31"/>
        <v>0</v>
      </c>
    </row>
    <row r="100" spans="1:27" s="39" customFormat="1" ht="12.75" x14ac:dyDescent="0.2">
      <c r="A100" s="45">
        <v>94</v>
      </c>
      <c r="B100" s="41"/>
      <c r="C100" s="41"/>
      <c r="D100" s="42"/>
      <c r="E100" s="42"/>
      <c r="F100" s="42"/>
      <c r="G100" s="43"/>
      <c r="H100" s="133" t="str">
        <f t="shared" si="22"/>
        <v/>
      </c>
      <c r="I100" s="69"/>
      <c r="J100" s="69"/>
      <c r="K100" s="69"/>
      <c r="L100" s="69"/>
      <c r="M100" s="92"/>
      <c r="N100" s="75"/>
      <c r="O100" s="73"/>
      <c r="P100" s="93" t="str">
        <f t="shared" si="23"/>
        <v/>
      </c>
      <c r="Q100" s="44"/>
      <c r="R100" s="132" t="str">
        <f>IF($F100&lt;&gt;"",VLOOKUP($G100,Konstanter!$C$18:$D$41,2),"")</f>
        <v/>
      </c>
      <c r="S100" s="130">
        <f t="shared" si="25"/>
        <v>1</v>
      </c>
      <c r="T100" s="131">
        <f t="shared" si="26"/>
        <v>1</v>
      </c>
      <c r="U100" s="131">
        <f t="shared" si="27"/>
        <v>0</v>
      </c>
      <c r="V100" s="130" t="str">
        <f t="shared" si="28"/>
        <v/>
      </c>
      <c r="W100" s="131">
        <f t="shared" si="29"/>
        <v>0</v>
      </c>
      <c r="X100" s="130" t="str">
        <f t="shared" si="32"/>
        <v/>
      </c>
      <c r="Y100" s="131" t="str">
        <f t="shared" si="24"/>
        <v/>
      </c>
      <c r="Z100" s="130">
        <f t="shared" si="30"/>
        <v>0</v>
      </c>
      <c r="AA100" s="131" t="str">
        <f t="shared" si="31"/>
        <v>0</v>
      </c>
    </row>
    <row r="101" spans="1:27" s="39" customFormat="1" ht="12.75" x14ac:dyDescent="0.2">
      <c r="A101" s="45">
        <v>95</v>
      </c>
      <c r="B101" s="41"/>
      <c r="C101" s="41"/>
      <c r="D101" s="42"/>
      <c r="E101" s="42"/>
      <c r="F101" s="42"/>
      <c r="G101" s="43"/>
      <c r="H101" s="133" t="str">
        <f t="shared" si="22"/>
        <v/>
      </c>
      <c r="I101" s="69"/>
      <c r="J101" s="69"/>
      <c r="K101" s="69"/>
      <c r="L101" s="69"/>
      <c r="M101" s="92"/>
      <c r="N101" s="75"/>
      <c r="O101" s="73"/>
      <c r="P101" s="93" t="str">
        <f t="shared" si="23"/>
        <v/>
      </c>
      <c r="Q101" s="44"/>
      <c r="R101" s="132" t="str">
        <f>IF($F101&lt;&gt;"",VLOOKUP($G101,Konstanter!$C$18:$D$41,2),"")</f>
        <v/>
      </c>
      <c r="S101" s="130">
        <f t="shared" si="25"/>
        <v>1</v>
      </c>
      <c r="T101" s="131">
        <f t="shared" si="26"/>
        <v>1</v>
      </c>
      <c r="U101" s="131">
        <f t="shared" si="27"/>
        <v>0</v>
      </c>
      <c r="V101" s="130" t="str">
        <f t="shared" si="28"/>
        <v/>
      </c>
      <c r="W101" s="131">
        <f t="shared" si="29"/>
        <v>0</v>
      </c>
      <c r="X101" s="130" t="str">
        <f t="shared" si="32"/>
        <v/>
      </c>
      <c r="Y101" s="131" t="str">
        <f t="shared" si="24"/>
        <v/>
      </c>
      <c r="Z101" s="130">
        <f t="shared" si="30"/>
        <v>0</v>
      </c>
      <c r="AA101" s="131" t="str">
        <f t="shared" si="31"/>
        <v>0</v>
      </c>
    </row>
    <row r="102" spans="1:27" s="39" customFormat="1" ht="12.75" x14ac:dyDescent="0.2">
      <c r="A102" s="45">
        <v>96</v>
      </c>
      <c r="B102" s="41"/>
      <c r="C102" s="41"/>
      <c r="D102" s="42"/>
      <c r="E102" s="42"/>
      <c r="F102" s="42"/>
      <c r="G102" s="43"/>
      <c r="H102" s="133" t="str">
        <f t="shared" si="22"/>
        <v/>
      </c>
      <c r="I102" s="69"/>
      <c r="J102" s="69"/>
      <c r="K102" s="69"/>
      <c r="L102" s="69"/>
      <c r="M102" s="92"/>
      <c r="N102" s="75"/>
      <c r="O102" s="73"/>
      <c r="P102" s="93" t="str">
        <f t="shared" si="23"/>
        <v/>
      </c>
      <c r="Q102" s="44"/>
      <c r="R102" s="132" t="str">
        <f>IF($F102&lt;&gt;"",VLOOKUP($G102,Konstanter!$C$18:$D$41,2),"")</f>
        <v/>
      </c>
      <c r="S102" s="130">
        <f t="shared" si="25"/>
        <v>1</v>
      </c>
      <c r="T102" s="131">
        <f t="shared" si="26"/>
        <v>1</v>
      </c>
      <c r="U102" s="131">
        <f t="shared" si="27"/>
        <v>0</v>
      </c>
      <c r="V102" s="130" t="str">
        <f t="shared" si="28"/>
        <v/>
      </c>
      <c r="W102" s="131">
        <f t="shared" si="29"/>
        <v>0</v>
      </c>
      <c r="X102" s="130" t="str">
        <f t="shared" si="32"/>
        <v/>
      </c>
      <c r="Y102" s="131" t="str">
        <f t="shared" si="24"/>
        <v/>
      </c>
      <c r="Z102" s="130">
        <f t="shared" si="30"/>
        <v>0</v>
      </c>
      <c r="AA102" s="131" t="str">
        <f t="shared" si="31"/>
        <v>0</v>
      </c>
    </row>
    <row r="103" spans="1:27" s="39" customFormat="1" ht="12.75" x14ac:dyDescent="0.2">
      <c r="A103" s="45">
        <v>97</v>
      </c>
      <c r="B103" s="41"/>
      <c r="C103" s="41"/>
      <c r="D103" s="42"/>
      <c r="E103" s="42"/>
      <c r="F103" s="42"/>
      <c r="G103" s="43"/>
      <c r="H103" s="133" t="str">
        <f t="shared" si="22"/>
        <v/>
      </c>
      <c r="I103" s="69"/>
      <c r="J103" s="69"/>
      <c r="K103" s="69"/>
      <c r="L103" s="69"/>
      <c r="M103" s="92"/>
      <c r="N103" s="75"/>
      <c r="O103" s="73"/>
      <c r="P103" s="93" t="str">
        <f t="shared" ref="P103:P134" si="33">IF($B103="","",
IF($M103&lt;&gt;"",IF(COUNT($H103:$L103)&gt;0,"Velg bankett ELLER trening",IF(E103&lt;&gt;"","Fjern kjønn",N103)),
IF($D103="","Oppgi alder",
IF($E103="","Oppgi kjønn",
IF($G103="","Mangler nåværende grad",
IF($O103="HI",IF(COUNTIF($I103:$L103,0)=0,
"Anngi treningsdag med '0'",SUM($R103,$N103)),
IF(COUNTIF($O103,0)&gt;0,IF(COUNTIF($I103:$L103,0)=0,
"Anngi treningsdag med '0'",SUM($R103,$N103)),
IF(SUM($I103:$L103)=0,"Mangler treningsavgift",SUM($H103:$N103)))))))))</f>
        <v/>
      </c>
      <c r="Q103" s="44"/>
      <c r="R103" s="132" t="str">
        <f>IF($F103&lt;&gt;"",VLOOKUP($G103,Konstanter!$C$18:$D$41,2),"")</f>
        <v/>
      </c>
      <c r="S103" s="130">
        <f t="shared" si="25"/>
        <v>1</v>
      </c>
      <c r="T103" s="131">
        <f t="shared" si="26"/>
        <v>1</v>
      </c>
      <c r="U103" s="131">
        <f t="shared" si="27"/>
        <v>0</v>
      </c>
      <c r="V103" s="130" t="str">
        <f t="shared" si="28"/>
        <v/>
      </c>
      <c r="W103" s="131">
        <f t="shared" si="29"/>
        <v>0</v>
      </c>
      <c r="X103" s="130" t="str">
        <f t="shared" si="32"/>
        <v/>
      </c>
      <c r="Y103" s="131" t="str">
        <f t="shared" si="24"/>
        <v/>
      </c>
      <c r="Z103" s="130">
        <f t="shared" si="30"/>
        <v>0</v>
      </c>
      <c r="AA103" s="131" t="str">
        <f t="shared" si="31"/>
        <v>0</v>
      </c>
    </row>
    <row r="104" spans="1:27" s="39" customFormat="1" ht="12.75" x14ac:dyDescent="0.2">
      <c r="A104" s="45">
        <v>98</v>
      </c>
      <c r="B104" s="41"/>
      <c r="C104" s="41"/>
      <c r="D104" s="42"/>
      <c r="E104" s="42"/>
      <c r="F104" s="42"/>
      <c r="G104" s="43"/>
      <c r="H104" s="133" t="str">
        <f t="shared" si="22"/>
        <v/>
      </c>
      <c r="I104" s="69"/>
      <c r="J104" s="69"/>
      <c r="K104" s="69"/>
      <c r="L104" s="69"/>
      <c r="M104" s="92"/>
      <c r="N104" s="75"/>
      <c r="O104" s="73"/>
      <c r="P104" s="93" t="str">
        <f t="shared" si="33"/>
        <v/>
      </c>
      <c r="Q104" s="44"/>
      <c r="R104" s="132" t="str">
        <f>IF($F104&lt;&gt;"",VLOOKUP($G104,Konstanter!$C$18:$D$41,2),"")</f>
        <v/>
      </c>
      <c r="S104" s="130">
        <f t="shared" si="25"/>
        <v>1</v>
      </c>
      <c r="T104" s="131">
        <f t="shared" si="26"/>
        <v>1</v>
      </c>
      <c r="U104" s="131">
        <f t="shared" si="27"/>
        <v>0</v>
      </c>
      <c r="V104" s="130" t="str">
        <f t="shared" si="28"/>
        <v/>
      </c>
      <c r="W104" s="131">
        <f t="shared" si="29"/>
        <v>0</v>
      </c>
      <c r="X104" s="130" t="str">
        <f t="shared" si="32"/>
        <v/>
      </c>
      <c r="Y104" s="131" t="str">
        <f t="shared" si="24"/>
        <v/>
      </c>
      <c r="Z104" s="130">
        <f t="shared" si="30"/>
        <v>0</v>
      </c>
      <c r="AA104" s="131" t="str">
        <f t="shared" si="31"/>
        <v>0</v>
      </c>
    </row>
    <row r="105" spans="1:27" s="39" customFormat="1" ht="12.75" x14ac:dyDescent="0.2">
      <c r="A105" s="45">
        <v>99</v>
      </c>
      <c r="B105" s="41"/>
      <c r="C105" s="41"/>
      <c r="D105" s="42"/>
      <c r="E105" s="42"/>
      <c r="F105" s="42"/>
      <c r="G105" s="43"/>
      <c r="H105" s="133" t="str">
        <f t="shared" si="22"/>
        <v/>
      </c>
      <c r="I105" s="69"/>
      <c r="J105" s="69"/>
      <c r="K105" s="69"/>
      <c r="L105" s="69"/>
      <c r="M105" s="92"/>
      <c r="N105" s="75"/>
      <c r="O105" s="73"/>
      <c r="P105" s="93" t="str">
        <f t="shared" si="33"/>
        <v/>
      </c>
      <c r="Q105" s="44"/>
      <c r="R105" s="132" t="str">
        <f>IF($F105&lt;&gt;"",VLOOKUP($G105,Konstanter!$C$18:$D$41,2),"")</f>
        <v/>
      </c>
      <c r="S105" s="130">
        <f t="shared" si="25"/>
        <v>1</v>
      </c>
      <c r="T105" s="131">
        <f t="shared" si="26"/>
        <v>1</v>
      </c>
      <c r="U105" s="131">
        <f t="shared" si="27"/>
        <v>0</v>
      </c>
      <c r="V105" s="130" t="str">
        <f t="shared" si="28"/>
        <v/>
      </c>
      <c r="W105" s="131">
        <f t="shared" si="29"/>
        <v>0</v>
      </c>
      <c r="X105" s="130" t="str">
        <f t="shared" si="32"/>
        <v/>
      </c>
      <c r="Y105" s="131" t="str">
        <f t="shared" si="24"/>
        <v/>
      </c>
      <c r="Z105" s="130">
        <f t="shared" si="30"/>
        <v>0</v>
      </c>
      <c r="AA105" s="131" t="str">
        <f t="shared" si="31"/>
        <v>0</v>
      </c>
    </row>
    <row r="106" spans="1:27" s="39" customFormat="1" ht="12.75" x14ac:dyDescent="0.2">
      <c r="A106" s="45">
        <v>100</v>
      </c>
      <c r="B106" s="41"/>
      <c r="C106" s="41"/>
      <c r="D106" s="42"/>
      <c r="E106" s="42"/>
      <c r="F106" s="42"/>
      <c r="G106" s="43"/>
      <c r="H106" s="133" t="str">
        <f t="shared" si="22"/>
        <v/>
      </c>
      <c r="I106" s="69"/>
      <c r="J106" s="69"/>
      <c r="K106" s="69"/>
      <c r="L106" s="69"/>
      <c r="M106" s="92"/>
      <c r="N106" s="75"/>
      <c r="O106" s="73"/>
      <c r="P106" s="93" t="str">
        <f t="shared" si="33"/>
        <v/>
      </c>
      <c r="Q106" s="44"/>
      <c r="R106" s="132" t="str">
        <f>IF($F106&lt;&gt;"",VLOOKUP($G106,Konstanter!$C$18:$D$41,2),"")</f>
        <v/>
      </c>
      <c r="S106" s="130">
        <f t="shared" si="25"/>
        <v>1</v>
      </c>
      <c r="T106" s="131">
        <f t="shared" si="26"/>
        <v>1</v>
      </c>
      <c r="U106" s="131">
        <f t="shared" si="27"/>
        <v>0</v>
      </c>
      <c r="V106" s="130" t="str">
        <f t="shared" si="28"/>
        <v/>
      </c>
      <c r="W106" s="131">
        <f t="shared" si="29"/>
        <v>0</v>
      </c>
      <c r="X106" s="130" t="str">
        <f t="shared" si="32"/>
        <v/>
      </c>
      <c r="Y106" s="131" t="str">
        <f t="shared" si="24"/>
        <v/>
      </c>
      <c r="Z106" s="130">
        <f t="shared" si="30"/>
        <v>0</v>
      </c>
      <c r="AA106" s="131" t="str">
        <f t="shared" si="31"/>
        <v>0</v>
      </c>
    </row>
    <row r="107" spans="1:27" s="39" customFormat="1" ht="12.75" x14ac:dyDescent="0.2">
      <c r="A107" s="45">
        <v>101</v>
      </c>
      <c r="B107" s="41"/>
      <c r="C107" s="41"/>
      <c r="D107" s="42"/>
      <c r="E107" s="42"/>
      <c r="F107" s="42"/>
      <c r="G107" s="43"/>
      <c r="H107" s="133" t="str">
        <f t="shared" si="22"/>
        <v/>
      </c>
      <c r="I107" s="69"/>
      <c r="J107" s="69"/>
      <c r="K107" s="69"/>
      <c r="L107" s="69"/>
      <c r="M107" s="92"/>
      <c r="N107" s="75"/>
      <c r="O107" s="73"/>
      <c r="P107" s="93" t="str">
        <f t="shared" si="33"/>
        <v/>
      </c>
      <c r="Q107" s="44"/>
      <c r="R107" s="132" t="str">
        <f>IF($F107&lt;&gt;"",VLOOKUP($G107,Konstanter!$C$18:$D$41,2),"")</f>
        <v/>
      </c>
      <c r="S107" s="130">
        <f t="shared" si="25"/>
        <v>1</v>
      </c>
      <c r="T107" s="131">
        <f t="shared" si="26"/>
        <v>1</v>
      </c>
      <c r="U107" s="131">
        <f t="shared" si="27"/>
        <v>0</v>
      </c>
      <c r="V107" s="130" t="str">
        <f t="shared" si="28"/>
        <v/>
      </c>
      <c r="W107" s="131">
        <f t="shared" si="29"/>
        <v>0</v>
      </c>
      <c r="X107" s="130" t="str">
        <f t="shared" si="32"/>
        <v/>
      </c>
      <c r="Y107" s="131" t="str">
        <f t="shared" si="24"/>
        <v/>
      </c>
      <c r="Z107" s="130">
        <f t="shared" si="30"/>
        <v>0</v>
      </c>
      <c r="AA107" s="131" t="str">
        <f t="shared" si="31"/>
        <v>0</v>
      </c>
    </row>
    <row r="108" spans="1:27" s="39" customFormat="1" ht="12.75" x14ac:dyDescent="0.2">
      <c r="A108" s="45">
        <v>102</v>
      </c>
      <c r="B108" s="41"/>
      <c r="C108" s="41"/>
      <c r="D108" s="42"/>
      <c r="E108" s="42"/>
      <c r="F108" s="42"/>
      <c r="G108" s="43"/>
      <c r="H108" s="133" t="str">
        <f t="shared" si="22"/>
        <v/>
      </c>
      <c r="I108" s="69"/>
      <c r="J108" s="69"/>
      <c r="K108" s="69"/>
      <c r="L108" s="69"/>
      <c r="M108" s="92"/>
      <c r="N108" s="75"/>
      <c r="O108" s="73"/>
      <c r="P108" s="93" t="str">
        <f t="shared" si="33"/>
        <v/>
      </c>
      <c r="Q108" s="44"/>
      <c r="R108" s="132" t="str">
        <f>IF($F108&lt;&gt;"",VLOOKUP($G108,Konstanter!$C$18:$D$41,2),"")</f>
        <v/>
      </c>
      <c r="S108" s="130">
        <f t="shared" si="25"/>
        <v>1</v>
      </c>
      <c r="T108" s="131">
        <f t="shared" si="26"/>
        <v>1</v>
      </c>
      <c r="U108" s="131">
        <f t="shared" si="27"/>
        <v>0</v>
      </c>
      <c r="V108" s="130" t="str">
        <f t="shared" si="28"/>
        <v/>
      </c>
      <c r="W108" s="131">
        <f t="shared" si="29"/>
        <v>0</v>
      </c>
      <c r="X108" s="130" t="str">
        <f t="shared" si="32"/>
        <v/>
      </c>
      <c r="Y108" s="131" t="str">
        <f t="shared" si="24"/>
        <v/>
      </c>
      <c r="Z108" s="130">
        <f t="shared" si="30"/>
        <v>0</v>
      </c>
      <c r="AA108" s="131" t="str">
        <f t="shared" si="31"/>
        <v>0</v>
      </c>
    </row>
    <row r="109" spans="1:27" s="39" customFormat="1" ht="12.75" x14ac:dyDescent="0.2">
      <c r="A109" s="45">
        <v>103</v>
      </c>
      <c r="B109" s="41"/>
      <c r="C109" s="41"/>
      <c r="D109" s="42"/>
      <c r="E109" s="42"/>
      <c r="F109" s="42"/>
      <c r="G109" s="43"/>
      <c r="H109" s="133" t="str">
        <f t="shared" si="22"/>
        <v/>
      </c>
      <c r="I109" s="69"/>
      <c r="J109" s="69"/>
      <c r="K109" s="69"/>
      <c r="L109" s="69"/>
      <c r="M109" s="92"/>
      <c r="N109" s="75"/>
      <c r="O109" s="73"/>
      <c r="P109" s="93" t="str">
        <f t="shared" si="33"/>
        <v/>
      </c>
      <c r="Q109" s="44"/>
      <c r="R109" s="132" t="str">
        <f>IF($F109&lt;&gt;"",VLOOKUP($G109,Konstanter!$C$18:$D$41,2),"")</f>
        <v/>
      </c>
      <c r="S109" s="130">
        <f t="shared" si="25"/>
        <v>1</v>
      </c>
      <c r="T109" s="131">
        <f t="shared" si="26"/>
        <v>1</v>
      </c>
      <c r="U109" s="131">
        <f t="shared" si="27"/>
        <v>0</v>
      </c>
      <c r="V109" s="130" t="str">
        <f t="shared" si="28"/>
        <v/>
      </c>
      <c r="W109" s="131">
        <f t="shared" si="29"/>
        <v>0</v>
      </c>
      <c r="X109" s="130" t="str">
        <f t="shared" si="32"/>
        <v/>
      </c>
      <c r="Y109" s="131" t="str">
        <f t="shared" si="24"/>
        <v/>
      </c>
      <c r="Z109" s="130">
        <f t="shared" si="30"/>
        <v>0</v>
      </c>
      <c r="AA109" s="131" t="str">
        <f t="shared" si="31"/>
        <v>0</v>
      </c>
    </row>
    <row r="110" spans="1:27" s="39" customFormat="1" ht="12.75" x14ac:dyDescent="0.2">
      <c r="A110" s="45">
        <v>104</v>
      </c>
      <c r="B110" s="41"/>
      <c r="C110" s="41"/>
      <c r="D110" s="42"/>
      <c r="E110" s="42"/>
      <c r="F110" s="42"/>
      <c r="G110" s="43"/>
      <c r="H110" s="133" t="str">
        <f t="shared" si="22"/>
        <v/>
      </c>
      <c r="I110" s="69"/>
      <c r="J110" s="69"/>
      <c r="K110" s="69"/>
      <c r="L110" s="69"/>
      <c r="M110" s="92"/>
      <c r="N110" s="75"/>
      <c r="O110" s="73"/>
      <c r="P110" s="93" t="str">
        <f t="shared" si="33"/>
        <v/>
      </c>
      <c r="Q110" s="44"/>
      <c r="R110" s="132" t="str">
        <f>IF($F110&lt;&gt;"",VLOOKUP($G110,Konstanter!$C$18:$D$41,2),"")</f>
        <v/>
      </c>
      <c r="S110" s="130">
        <f t="shared" si="25"/>
        <v>1</v>
      </c>
      <c r="T110" s="131">
        <f t="shared" si="26"/>
        <v>1</v>
      </c>
      <c r="U110" s="131">
        <f t="shared" si="27"/>
        <v>0</v>
      </c>
      <c r="V110" s="130" t="str">
        <f t="shared" si="28"/>
        <v/>
      </c>
      <c r="W110" s="131">
        <f t="shared" si="29"/>
        <v>0</v>
      </c>
      <c r="X110" s="130" t="str">
        <f t="shared" si="32"/>
        <v/>
      </c>
      <c r="Y110" s="131" t="str">
        <f t="shared" si="24"/>
        <v/>
      </c>
      <c r="Z110" s="130">
        <f t="shared" si="30"/>
        <v>0</v>
      </c>
      <c r="AA110" s="131" t="str">
        <f t="shared" si="31"/>
        <v>0</v>
      </c>
    </row>
    <row r="111" spans="1:27" s="39" customFormat="1" ht="12.75" x14ac:dyDescent="0.2">
      <c r="A111" s="45">
        <v>105</v>
      </c>
      <c r="B111" s="41"/>
      <c r="C111" s="41"/>
      <c r="D111" s="42"/>
      <c r="E111" s="42"/>
      <c r="F111" s="42"/>
      <c r="G111" s="43"/>
      <c r="H111" s="133" t="str">
        <f t="shared" si="22"/>
        <v/>
      </c>
      <c r="I111" s="69"/>
      <c r="J111" s="69"/>
      <c r="K111" s="69"/>
      <c r="L111" s="69"/>
      <c r="M111" s="92"/>
      <c r="N111" s="75"/>
      <c r="O111" s="73"/>
      <c r="P111" s="93" t="str">
        <f t="shared" si="33"/>
        <v/>
      </c>
      <c r="Q111" s="44"/>
      <c r="R111" s="132" t="str">
        <f>IF($F111&lt;&gt;"",VLOOKUP($G111,Konstanter!$C$18:$D$41,2),"")</f>
        <v/>
      </c>
      <c r="S111" s="130">
        <f t="shared" si="25"/>
        <v>1</v>
      </c>
      <c r="T111" s="131">
        <f t="shared" si="26"/>
        <v>1</v>
      </c>
      <c r="U111" s="131">
        <f t="shared" si="27"/>
        <v>0</v>
      </c>
      <c r="V111" s="130" t="str">
        <f t="shared" si="28"/>
        <v/>
      </c>
      <c r="W111" s="131">
        <f t="shared" si="29"/>
        <v>0</v>
      </c>
      <c r="X111" s="130" t="str">
        <f t="shared" si="32"/>
        <v/>
      </c>
      <c r="Y111" s="131" t="str">
        <f t="shared" si="24"/>
        <v/>
      </c>
      <c r="Z111" s="130">
        <f t="shared" si="30"/>
        <v>0</v>
      </c>
      <c r="AA111" s="131" t="str">
        <f t="shared" si="31"/>
        <v>0</v>
      </c>
    </row>
    <row r="112" spans="1:27" s="39" customFormat="1" ht="12.75" x14ac:dyDescent="0.2">
      <c r="A112" s="45">
        <v>106</v>
      </c>
      <c r="B112" s="41"/>
      <c r="C112" s="41"/>
      <c r="D112" s="42"/>
      <c r="E112" s="42"/>
      <c r="F112" s="42"/>
      <c r="G112" s="43"/>
      <c r="H112" s="133" t="str">
        <f t="shared" si="22"/>
        <v/>
      </c>
      <c r="I112" s="69"/>
      <c r="J112" s="69"/>
      <c r="K112" s="69"/>
      <c r="L112" s="69"/>
      <c r="M112" s="92"/>
      <c r="N112" s="75"/>
      <c r="O112" s="73"/>
      <c r="P112" s="93" t="str">
        <f t="shared" si="33"/>
        <v/>
      </c>
      <c r="Q112" s="44"/>
      <c r="R112" s="132" t="str">
        <f>IF($F112&lt;&gt;"",VLOOKUP($G112,Konstanter!$C$18:$D$41,2),"")</f>
        <v/>
      </c>
      <c r="S112" s="130">
        <f t="shared" si="25"/>
        <v>1</v>
      </c>
      <c r="T112" s="131">
        <f t="shared" si="26"/>
        <v>1</v>
      </c>
      <c r="U112" s="131">
        <f t="shared" si="27"/>
        <v>0</v>
      </c>
      <c r="V112" s="130" t="str">
        <f t="shared" si="28"/>
        <v/>
      </c>
      <c r="W112" s="131">
        <f t="shared" si="29"/>
        <v>0</v>
      </c>
      <c r="X112" s="130" t="str">
        <f t="shared" si="32"/>
        <v/>
      </c>
      <c r="Y112" s="131" t="str">
        <f t="shared" si="24"/>
        <v/>
      </c>
      <c r="Z112" s="130">
        <f t="shared" si="30"/>
        <v>0</v>
      </c>
      <c r="AA112" s="131" t="str">
        <f t="shared" si="31"/>
        <v>0</v>
      </c>
    </row>
    <row r="113" spans="1:27" s="39" customFormat="1" ht="12.75" x14ac:dyDescent="0.2">
      <c r="A113" s="45">
        <v>107</v>
      </c>
      <c r="B113" s="41"/>
      <c r="C113" s="41"/>
      <c r="D113" s="42"/>
      <c r="E113" s="42"/>
      <c r="F113" s="42"/>
      <c r="G113" s="43"/>
      <c r="H113" s="133" t="str">
        <f t="shared" si="22"/>
        <v/>
      </c>
      <c r="I113" s="69"/>
      <c r="J113" s="69"/>
      <c r="K113" s="69"/>
      <c r="L113" s="69"/>
      <c r="M113" s="92"/>
      <c r="N113" s="75"/>
      <c r="O113" s="73"/>
      <c r="P113" s="93" t="str">
        <f t="shared" si="33"/>
        <v/>
      </c>
      <c r="Q113" s="44"/>
      <c r="R113" s="132" t="str">
        <f>IF($F113&lt;&gt;"",VLOOKUP($G113,Konstanter!$C$18:$D$41,2),"")</f>
        <v/>
      </c>
      <c r="S113" s="130">
        <f t="shared" si="25"/>
        <v>1</v>
      </c>
      <c r="T113" s="131">
        <f t="shared" si="26"/>
        <v>1</v>
      </c>
      <c r="U113" s="131">
        <f t="shared" si="27"/>
        <v>0</v>
      </c>
      <c r="V113" s="130" t="str">
        <f t="shared" si="28"/>
        <v/>
      </c>
      <c r="W113" s="131">
        <f t="shared" si="29"/>
        <v>0</v>
      </c>
      <c r="X113" s="130" t="str">
        <f t="shared" si="32"/>
        <v/>
      </c>
      <c r="Y113" s="131" t="str">
        <f t="shared" si="24"/>
        <v/>
      </c>
      <c r="Z113" s="130">
        <f t="shared" si="30"/>
        <v>0</v>
      </c>
      <c r="AA113" s="131" t="str">
        <f t="shared" si="31"/>
        <v>0</v>
      </c>
    </row>
    <row r="114" spans="1:27" s="39" customFormat="1" ht="12.75" x14ac:dyDescent="0.2">
      <c r="A114" s="45">
        <v>108</v>
      </c>
      <c r="B114" s="41"/>
      <c r="C114" s="41"/>
      <c r="D114" s="42"/>
      <c r="E114" s="42"/>
      <c r="F114" s="42"/>
      <c r="G114" s="43"/>
      <c r="H114" s="133" t="str">
        <f t="shared" si="22"/>
        <v/>
      </c>
      <c r="I114" s="69"/>
      <c r="J114" s="69"/>
      <c r="K114" s="69"/>
      <c r="L114" s="69"/>
      <c r="M114" s="92"/>
      <c r="N114" s="75"/>
      <c r="O114" s="73"/>
      <c r="P114" s="93" t="str">
        <f t="shared" si="33"/>
        <v/>
      </c>
      <c r="Q114" s="44"/>
      <c r="R114" s="132" t="str">
        <f>IF($F114&lt;&gt;"",VLOOKUP($G114,Konstanter!$C$18:$D$41,2),"")</f>
        <v/>
      </c>
      <c r="S114" s="130">
        <f t="shared" si="25"/>
        <v>1</v>
      </c>
      <c r="T114" s="131">
        <f t="shared" si="26"/>
        <v>1</v>
      </c>
      <c r="U114" s="131">
        <f t="shared" si="27"/>
        <v>0</v>
      </c>
      <c r="V114" s="130" t="str">
        <f t="shared" si="28"/>
        <v/>
      </c>
      <c r="W114" s="131">
        <f t="shared" si="29"/>
        <v>0</v>
      </c>
      <c r="X114" s="130" t="str">
        <f t="shared" si="32"/>
        <v/>
      </c>
      <c r="Y114" s="131" t="str">
        <f t="shared" si="24"/>
        <v/>
      </c>
      <c r="Z114" s="130">
        <f t="shared" si="30"/>
        <v>0</v>
      </c>
      <c r="AA114" s="131" t="str">
        <f t="shared" si="31"/>
        <v>0</v>
      </c>
    </row>
    <row r="115" spans="1:27" s="39" customFormat="1" ht="12.75" x14ac:dyDescent="0.2">
      <c r="A115" s="45">
        <v>109</v>
      </c>
      <c r="B115" s="41"/>
      <c r="C115" s="41"/>
      <c r="D115" s="42"/>
      <c r="E115" s="42"/>
      <c r="F115" s="42"/>
      <c r="G115" s="43"/>
      <c r="H115" s="133" t="str">
        <f t="shared" si="22"/>
        <v/>
      </c>
      <c r="I115" s="69"/>
      <c r="J115" s="69"/>
      <c r="K115" s="69"/>
      <c r="L115" s="69"/>
      <c r="M115" s="92"/>
      <c r="N115" s="75"/>
      <c r="O115" s="73"/>
      <c r="P115" s="93" t="str">
        <f t="shared" si="33"/>
        <v/>
      </c>
      <c r="Q115" s="44"/>
      <c r="R115" s="132" t="str">
        <f>IF($F115&lt;&gt;"",VLOOKUP($G115,Konstanter!$C$18:$D$41,2),"")</f>
        <v/>
      </c>
      <c r="S115" s="130">
        <f t="shared" si="25"/>
        <v>1</v>
      </c>
      <c r="T115" s="131">
        <f t="shared" si="26"/>
        <v>1</v>
      </c>
      <c r="U115" s="131">
        <f t="shared" si="27"/>
        <v>0</v>
      </c>
      <c r="V115" s="130" t="str">
        <f t="shared" si="28"/>
        <v/>
      </c>
      <c r="W115" s="131">
        <f t="shared" si="29"/>
        <v>0</v>
      </c>
      <c r="X115" s="130" t="str">
        <f t="shared" si="32"/>
        <v/>
      </c>
      <c r="Y115" s="131" t="str">
        <f t="shared" si="24"/>
        <v/>
      </c>
      <c r="Z115" s="130">
        <f t="shared" si="30"/>
        <v>0</v>
      </c>
      <c r="AA115" s="131" t="str">
        <f t="shared" si="31"/>
        <v>0</v>
      </c>
    </row>
    <row r="116" spans="1:27" s="39" customFormat="1" ht="12.75" x14ac:dyDescent="0.2">
      <c r="A116" s="45">
        <v>110</v>
      </c>
      <c r="B116" s="41"/>
      <c r="C116" s="41"/>
      <c r="D116" s="42"/>
      <c r="E116" s="42"/>
      <c r="F116" s="42"/>
      <c r="G116" s="43"/>
      <c r="H116" s="133" t="str">
        <f t="shared" si="22"/>
        <v/>
      </c>
      <c r="I116" s="69"/>
      <c r="J116" s="69"/>
      <c r="K116" s="69"/>
      <c r="L116" s="69"/>
      <c r="M116" s="92"/>
      <c r="N116" s="75"/>
      <c r="O116" s="73"/>
      <c r="P116" s="93" t="str">
        <f t="shared" si="33"/>
        <v/>
      </c>
      <c r="Q116" s="44"/>
      <c r="R116" s="132" t="str">
        <f>IF($F116&lt;&gt;"",VLOOKUP($G116,Konstanter!$C$18:$D$41,2),"")</f>
        <v/>
      </c>
      <c r="S116" s="130">
        <f t="shared" si="25"/>
        <v>1</v>
      </c>
      <c r="T116" s="131">
        <f t="shared" si="26"/>
        <v>1</v>
      </c>
      <c r="U116" s="131">
        <f t="shared" si="27"/>
        <v>0</v>
      </c>
      <c r="V116" s="130" t="str">
        <f t="shared" si="28"/>
        <v/>
      </c>
      <c r="W116" s="131">
        <f t="shared" si="29"/>
        <v>0</v>
      </c>
      <c r="X116" s="130" t="str">
        <f t="shared" si="32"/>
        <v/>
      </c>
      <c r="Y116" s="131" t="str">
        <f t="shared" si="24"/>
        <v/>
      </c>
      <c r="Z116" s="130">
        <f t="shared" si="30"/>
        <v>0</v>
      </c>
      <c r="AA116" s="131" t="str">
        <f t="shared" si="31"/>
        <v>0</v>
      </c>
    </row>
    <row r="117" spans="1:27" s="39" customFormat="1" ht="12.75" x14ac:dyDescent="0.2">
      <c r="A117" s="45">
        <v>111</v>
      </c>
      <c r="B117" s="41"/>
      <c r="C117" s="41"/>
      <c r="D117" s="42"/>
      <c r="E117" s="42"/>
      <c r="F117" s="42"/>
      <c r="G117" s="43"/>
      <c r="H117" s="133" t="str">
        <f t="shared" si="22"/>
        <v/>
      </c>
      <c r="I117" s="69"/>
      <c r="J117" s="69"/>
      <c r="K117" s="69"/>
      <c r="L117" s="69"/>
      <c r="M117" s="92"/>
      <c r="N117" s="75"/>
      <c r="O117" s="73"/>
      <c r="P117" s="93" t="str">
        <f t="shared" si="33"/>
        <v/>
      </c>
      <c r="Q117" s="44"/>
      <c r="R117" s="132" t="str">
        <f>IF($F117&lt;&gt;"",VLOOKUP($G117,Konstanter!$C$18:$D$41,2),"")</f>
        <v/>
      </c>
      <c r="S117" s="130">
        <f t="shared" si="25"/>
        <v>1</v>
      </c>
      <c r="T117" s="131">
        <f t="shared" si="26"/>
        <v>1</v>
      </c>
      <c r="U117" s="131">
        <f t="shared" si="27"/>
        <v>0</v>
      </c>
      <c r="V117" s="130" t="str">
        <f t="shared" si="28"/>
        <v/>
      </c>
      <c r="W117" s="131">
        <f t="shared" si="29"/>
        <v>0</v>
      </c>
      <c r="X117" s="130" t="str">
        <f t="shared" si="32"/>
        <v/>
      </c>
      <c r="Y117" s="131" t="str">
        <f t="shared" si="24"/>
        <v/>
      </c>
      <c r="Z117" s="130">
        <f t="shared" si="30"/>
        <v>0</v>
      </c>
      <c r="AA117" s="131" t="str">
        <f t="shared" si="31"/>
        <v>0</v>
      </c>
    </row>
    <row r="118" spans="1:27" s="39" customFormat="1" ht="12.75" x14ac:dyDescent="0.2">
      <c r="A118" s="45">
        <v>112</v>
      </c>
      <c r="B118" s="41"/>
      <c r="C118" s="41"/>
      <c r="D118" s="42"/>
      <c r="E118" s="42"/>
      <c r="F118" s="42"/>
      <c r="G118" s="43"/>
      <c r="H118" s="133" t="str">
        <f t="shared" si="22"/>
        <v/>
      </c>
      <c r="I118" s="69"/>
      <c r="J118" s="69"/>
      <c r="K118" s="69"/>
      <c r="L118" s="69"/>
      <c r="M118" s="92"/>
      <c r="N118" s="75"/>
      <c r="O118" s="73"/>
      <c r="P118" s="93" t="str">
        <f t="shared" si="33"/>
        <v/>
      </c>
      <c r="Q118" s="44"/>
      <c r="R118" s="132" t="str">
        <f>IF($F118&lt;&gt;"",VLOOKUP($G118,Konstanter!$C$18:$D$41,2),"")</f>
        <v/>
      </c>
      <c r="S118" s="130">
        <f t="shared" si="25"/>
        <v>1</v>
      </c>
      <c r="T118" s="131">
        <f t="shared" si="26"/>
        <v>1</v>
      </c>
      <c r="U118" s="131">
        <f t="shared" si="27"/>
        <v>0</v>
      </c>
      <c r="V118" s="130" t="str">
        <f t="shared" si="28"/>
        <v/>
      </c>
      <c r="W118" s="131">
        <f t="shared" si="29"/>
        <v>0</v>
      </c>
      <c r="X118" s="130" t="str">
        <f t="shared" si="32"/>
        <v/>
      </c>
      <c r="Y118" s="131" t="str">
        <f t="shared" si="24"/>
        <v/>
      </c>
      <c r="Z118" s="130">
        <f t="shared" si="30"/>
        <v>0</v>
      </c>
      <c r="AA118" s="131" t="str">
        <f t="shared" si="31"/>
        <v>0</v>
      </c>
    </row>
    <row r="119" spans="1:27" s="39" customFormat="1" ht="12.75" x14ac:dyDescent="0.2">
      <c r="A119" s="45">
        <v>113</v>
      </c>
      <c r="B119" s="41"/>
      <c r="C119" s="41"/>
      <c r="D119" s="42"/>
      <c r="E119" s="42"/>
      <c r="F119" s="42"/>
      <c r="G119" s="43"/>
      <c r="H119" s="133" t="str">
        <f t="shared" si="22"/>
        <v/>
      </c>
      <c r="I119" s="69"/>
      <c r="J119" s="69"/>
      <c r="K119" s="69"/>
      <c r="L119" s="69"/>
      <c r="M119" s="92"/>
      <c r="N119" s="75"/>
      <c r="O119" s="73"/>
      <c r="P119" s="93" t="str">
        <f t="shared" si="33"/>
        <v/>
      </c>
      <c r="Q119" s="44"/>
      <c r="R119" s="132" t="str">
        <f>IF($F119&lt;&gt;"",VLOOKUP($G119,Konstanter!$C$18:$D$41,2),"")</f>
        <v/>
      </c>
      <c r="S119" s="130">
        <f t="shared" si="25"/>
        <v>1</v>
      </c>
      <c r="T119" s="131">
        <f t="shared" si="26"/>
        <v>1</v>
      </c>
      <c r="U119" s="131">
        <f t="shared" si="27"/>
        <v>0</v>
      </c>
      <c r="V119" s="130" t="str">
        <f t="shared" si="28"/>
        <v/>
      </c>
      <c r="W119" s="131">
        <f t="shared" si="29"/>
        <v>0</v>
      </c>
      <c r="X119" s="130" t="str">
        <f t="shared" si="32"/>
        <v/>
      </c>
      <c r="Y119" s="131" t="str">
        <f t="shared" si="24"/>
        <v/>
      </c>
      <c r="Z119" s="130">
        <f t="shared" si="30"/>
        <v>0</v>
      </c>
      <c r="AA119" s="131" t="str">
        <f t="shared" si="31"/>
        <v>0</v>
      </c>
    </row>
    <row r="120" spans="1:27" s="39" customFormat="1" ht="12.75" x14ac:dyDescent="0.2">
      <c r="A120" s="45">
        <v>114</v>
      </c>
      <c r="B120" s="41"/>
      <c r="C120" s="41"/>
      <c r="D120" s="42"/>
      <c r="E120" s="42"/>
      <c r="F120" s="42"/>
      <c r="G120" s="43"/>
      <c r="H120" s="133" t="str">
        <f t="shared" si="22"/>
        <v/>
      </c>
      <c r="I120" s="69"/>
      <c r="J120" s="69"/>
      <c r="K120" s="69"/>
      <c r="L120" s="69"/>
      <c r="M120" s="92"/>
      <c r="N120" s="75"/>
      <c r="O120" s="73"/>
      <c r="P120" s="93" t="str">
        <f t="shared" si="33"/>
        <v/>
      </c>
      <c r="Q120" s="44"/>
      <c r="R120" s="132" t="str">
        <f>IF($F120&lt;&gt;"",VLOOKUP($G120,Konstanter!$C$18:$D$41,2),"")</f>
        <v/>
      </c>
      <c r="S120" s="130">
        <f t="shared" si="25"/>
        <v>1</v>
      </c>
      <c r="T120" s="131">
        <f t="shared" si="26"/>
        <v>1</v>
      </c>
      <c r="U120" s="131">
        <f t="shared" si="27"/>
        <v>0</v>
      </c>
      <c r="V120" s="130" t="str">
        <f t="shared" si="28"/>
        <v/>
      </c>
      <c r="W120" s="131">
        <f t="shared" si="29"/>
        <v>0</v>
      </c>
      <c r="X120" s="130" t="str">
        <f t="shared" si="32"/>
        <v/>
      </c>
      <c r="Y120" s="131" t="str">
        <f t="shared" si="24"/>
        <v/>
      </c>
      <c r="Z120" s="130">
        <f t="shared" si="30"/>
        <v>0</v>
      </c>
      <c r="AA120" s="131" t="str">
        <f t="shared" si="31"/>
        <v>0</v>
      </c>
    </row>
    <row r="121" spans="1:27" s="39" customFormat="1" ht="12.75" x14ac:dyDescent="0.2">
      <c r="A121" s="45">
        <v>115</v>
      </c>
      <c r="B121" s="41"/>
      <c r="C121" s="41"/>
      <c r="D121" s="42"/>
      <c r="E121" s="42"/>
      <c r="F121" s="42"/>
      <c r="G121" s="43"/>
      <c r="H121" s="133" t="str">
        <f t="shared" si="22"/>
        <v/>
      </c>
      <c r="I121" s="69"/>
      <c r="J121" s="69"/>
      <c r="K121" s="69"/>
      <c r="L121" s="69"/>
      <c r="M121" s="92"/>
      <c r="N121" s="75"/>
      <c r="O121" s="73"/>
      <c r="P121" s="93" t="str">
        <f t="shared" si="33"/>
        <v/>
      </c>
      <c r="Q121" s="44"/>
      <c r="R121" s="132" t="str">
        <f>IF($F121&lt;&gt;"",VLOOKUP($G121,Konstanter!$C$18:$D$41,2),"")</f>
        <v/>
      </c>
      <c r="S121" s="130">
        <f t="shared" si="25"/>
        <v>1</v>
      </c>
      <c r="T121" s="131">
        <f t="shared" si="26"/>
        <v>1</v>
      </c>
      <c r="U121" s="131">
        <f t="shared" si="27"/>
        <v>0</v>
      </c>
      <c r="V121" s="130" t="str">
        <f t="shared" si="28"/>
        <v/>
      </c>
      <c r="W121" s="131">
        <f t="shared" si="29"/>
        <v>0</v>
      </c>
      <c r="X121" s="130" t="str">
        <f t="shared" si="32"/>
        <v/>
      </c>
      <c r="Y121" s="131" t="str">
        <f t="shared" si="24"/>
        <v/>
      </c>
      <c r="Z121" s="130">
        <f t="shared" si="30"/>
        <v>0</v>
      </c>
      <c r="AA121" s="131" t="str">
        <f t="shared" si="31"/>
        <v>0</v>
      </c>
    </row>
    <row r="122" spans="1:27" s="39" customFormat="1" ht="12.75" x14ac:dyDescent="0.2">
      <c r="A122" s="45">
        <v>116</v>
      </c>
      <c r="B122" s="41"/>
      <c r="C122" s="41"/>
      <c r="D122" s="42"/>
      <c r="E122" s="42"/>
      <c r="F122" s="42"/>
      <c r="G122" s="43"/>
      <c r="H122" s="133" t="str">
        <f t="shared" si="22"/>
        <v/>
      </c>
      <c r="I122" s="69"/>
      <c r="J122" s="69"/>
      <c r="K122" s="69"/>
      <c r="L122" s="69"/>
      <c r="M122" s="92"/>
      <c r="N122" s="75"/>
      <c r="O122" s="73"/>
      <c r="P122" s="93" t="str">
        <f t="shared" si="33"/>
        <v/>
      </c>
      <c r="Q122" s="44"/>
      <c r="R122" s="132" t="str">
        <f>IF($F122&lt;&gt;"",VLOOKUP($G122,Konstanter!$C$18:$D$41,2),"")</f>
        <v/>
      </c>
      <c r="S122" s="130">
        <f t="shared" si="25"/>
        <v>1</v>
      </c>
      <c r="T122" s="131">
        <f t="shared" si="26"/>
        <v>1</v>
      </c>
      <c r="U122" s="131">
        <f t="shared" si="27"/>
        <v>0</v>
      </c>
      <c r="V122" s="130" t="str">
        <f t="shared" si="28"/>
        <v/>
      </c>
      <c r="W122" s="131">
        <f t="shared" si="29"/>
        <v>0</v>
      </c>
      <c r="X122" s="130" t="str">
        <f t="shared" si="32"/>
        <v/>
      </c>
      <c r="Y122" s="131" t="str">
        <f t="shared" si="24"/>
        <v/>
      </c>
      <c r="Z122" s="130">
        <f t="shared" si="30"/>
        <v>0</v>
      </c>
      <c r="AA122" s="131" t="str">
        <f t="shared" si="31"/>
        <v>0</v>
      </c>
    </row>
    <row r="123" spans="1:27" s="39" customFormat="1" ht="12.75" x14ac:dyDescent="0.2">
      <c r="A123" s="45">
        <v>117</v>
      </c>
      <c r="B123" s="41"/>
      <c r="C123" s="41"/>
      <c r="D123" s="42"/>
      <c r="E123" s="42"/>
      <c r="F123" s="42"/>
      <c r="G123" s="43"/>
      <c r="H123" s="133" t="str">
        <f t="shared" si="22"/>
        <v/>
      </c>
      <c r="I123" s="69"/>
      <c r="J123" s="69"/>
      <c r="K123" s="69"/>
      <c r="L123" s="69"/>
      <c r="M123" s="92"/>
      <c r="N123" s="75"/>
      <c r="O123" s="73"/>
      <c r="P123" s="93" t="str">
        <f t="shared" si="33"/>
        <v/>
      </c>
      <c r="Q123" s="44"/>
      <c r="R123" s="132" t="str">
        <f>IF($F123&lt;&gt;"",VLOOKUP($G123,Konstanter!$C$18:$D$41,2),"")</f>
        <v/>
      </c>
      <c r="S123" s="130">
        <f t="shared" si="25"/>
        <v>1</v>
      </c>
      <c r="T123" s="131">
        <f t="shared" si="26"/>
        <v>1</v>
      </c>
      <c r="U123" s="131">
        <f t="shared" si="27"/>
        <v>0</v>
      </c>
      <c r="V123" s="130" t="str">
        <f t="shared" si="28"/>
        <v/>
      </c>
      <c r="W123" s="131">
        <f t="shared" si="29"/>
        <v>0</v>
      </c>
      <c r="X123" s="130" t="str">
        <f t="shared" si="32"/>
        <v/>
      </c>
      <c r="Y123" s="131" t="str">
        <f t="shared" si="24"/>
        <v/>
      </c>
      <c r="Z123" s="130">
        <f t="shared" si="30"/>
        <v>0</v>
      </c>
      <c r="AA123" s="131" t="str">
        <f t="shared" si="31"/>
        <v>0</v>
      </c>
    </row>
    <row r="124" spans="1:27" s="39" customFormat="1" ht="12.75" x14ac:dyDescent="0.2">
      <c r="A124" s="45">
        <v>118</v>
      </c>
      <c r="B124" s="41"/>
      <c r="C124" s="41"/>
      <c r="D124" s="42"/>
      <c r="E124" s="42"/>
      <c r="F124" s="42"/>
      <c r="G124" s="43"/>
      <c r="H124" s="133" t="str">
        <f t="shared" si="22"/>
        <v/>
      </c>
      <c r="I124" s="69"/>
      <c r="J124" s="69"/>
      <c r="K124" s="69"/>
      <c r="L124" s="69"/>
      <c r="M124" s="92"/>
      <c r="N124" s="75"/>
      <c r="O124" s="73"/>
      <c r="P124" s="93" t="str">
        <f t="shared" si="33"/>
        <v/>
      </c>
      <c r="Q124" s="44"/>
      <c r="R124" s="132" t="str">
        <f>IF($F124&lt;&gt;"",VLOOKUP($G124,Konstanter!$C$18:$D$41,2),"")</f>
        <v/>
      </c>
      <c r="S124" s="130">
        <f t="shared" si="25"/>
        <v>1</v>
      </c>
      <c r="T124" s="131">
        <f t="shared" si="26"/>
        <v>1</v>
      </c>
      <c r="U124" s="131">
        <f t="shared" si="27"/>
        <v>0</v>
      </c>
      <c r="V124" s="130" t="str">
        <f t="shared" si="28"/>
        <v/>
      </c>
      <c r="W124" s="131">
        <f t="shared" si="29"/>
        <v>0</v>
      </c>
      <c r="X124" s="130" t="str">
        <f t="shared" si="32"/>
        <v/>
      </c>
      <c r="Y124" s="131" t="str">
        <f t="shared" si="24"/>
        <v/>
      </c>
      <c r="Z124" s="130">
        <f t="shared" si="30"/>
        <v>0</v>
      </c>
      <c r="AA124" s="131" t="str">
        <f t="shared" si="31"/>
        <v>0</v>
      </c>
    </row>
    <row r="125" spans="1:27" s="39" customFormat="1" ht="12.75" x14ac:dyDescent="0.2">
      <c r="A125" s="45">
        <v>119</v>
      </c>
      <c r="B125" s="41"/>
      <c r="C125" s="41"/>
      <c r="D125" s="42"/>
      <c r="E125" s="42"/>
      <c r="F125" s="42"/>
      <c r="G125" s="43"/>
      <c r="H125" s="133" t="str">
        <f t="shared" si="22"/>
        <v/>
      </c>
      <c r="I125" s="69"/>
      <c r="J125" s="69"/>
      <c r="K125" s="69"/>
      <c r="L125" s="69"/>
      <c r="M125" s="92"/>
      <c r="N125" s="75"/>
      <c r="O125" s="73"/>
      <c r="P125" s="93" t="str">
        <f t="shared" si="33"/>
        <v/>
      </c>
      <c r="Q125" s="44"/>
      <c r="R125" s="132" t="str">
        <f>IF($F125&lt;&gt;"",VLOOKUP($G125,Konstanter!$C$18:$D$41,2),"")</f>
        <v/>
      </c>
      <c r="S125" s="130">
        <f t="shared" si="25"/>
        <v>1</v>
      </c>
      <c r="T125" s="131">
        <f t="shared" si="26"/>
        <v>1</v>
      </c>
      <c r="U125" s="131">
        <f t="shared" si="27"/>
        <v>0</v>
      </c>
      <c r="V125" s="130" t="str">
        <f t="shared" si="28"/>
        <v/>
      </c>
      <c r="W125" s="131">
        <f t="shared" si="29"/>
        <v>0</v>
      </c>
      <c r="X125" s="130" t="str">
        <f t="shared" si="32"/>
        <v/>
      </c>
      <c r="Y125" s="131" t="str">
        <f t="shared" si="24"/>
        <v/>
      </c>
      <c r="Z125" s="130">
        <f t="shared" si="30"/>
        <v>0</v>
      </c>
      <c r="AA125" s="131" t="str">
        <f t="shared" si="31"/>
        <v>0</v>
      </c>
    </row>
    <row r="126" spans="1:27" s="39" customFormat="1" ht="12.75" x14ac:dyDescent="0.2">
      <c r="A126" s="45">
        <v>120</v>
      </c>
      <c r="B126" s="41"/>
      <c r="C126" s="41"/>
      <c r="D126" s="42"/>
      <c r="E126" s="42"/>
      <c r="F126" s="42"/>
      <c r="G126" s="43"/>
      <c r="H126" s="133" t="str">
        <f t="shared" si="22"/>
        <v/>
      </c>
      <c r="I126" s="69"/>
      <c r="J126" s="69"/>
      <c r="K126" s="69"/>
      <c r="L126" s="69"/>
      <c r="M126" s="92"/>
      <c r="N126" s="75"/>
      <c r="O126" s="73"/>
      <c r="P126" s="93" t="str">
        <f t="shared" si="33"/>
        <v/>
      </c>
      <c r="Q126" s="44"/>
      <c r="R126" s="132" t="str">
        <f>IF($F126&lt;&gt;"",VLOOKUP($G126,Konstanter!$C$18:$D$41,2),"")</f>
        <v/>
      </c>
      <c r="S126" s="130">
        <f t="shared" si="25"/>
        <v>1</v>
      </c>
      <c r="T126" s="131">
        <f t="shared" si="26"/>
        <v>1</v>
      </c>
      <c r="U126" s="131">
        <f t="shared" si="27"/>
        <v>0</v>
      </c>
      <c r="V126" s="130" t="str">
        <f t="shared" si="28"/>
        <v/>
      </c>
      <c r="W126" s="131">
        <f t="shared" si="29"/>
        <v>0</v>
      </c>
      <c r="X126" s="130" t="str">
        <f t="shared" si="32"/>
        <v/>
      </c>
      <c r="Y126" s="131" t="str">
        <f t="shared" si="24"/>
        <v/>
      </c>
      <c r="Z126" s="130">
        <f t="shared" si="30"/>
        <v>0</v>
      </c>
      <c r="AA126" s="131" t="str">
        <f t="shared" si="31"/>
        <v>0</v>
      </c>
    </row>
    <row r="127" spans="1:27" s="39" customFormat="1" ht="12.75" x14ac:dyDescent="0.2">
      <c r="A127" s="45">
        <v>121</v>
      </c>
      <c r="B127" s="41"/>
      <c r="C127" s="41"/>
      <c r="D127" s="42"/>
      <c r="E127" s="42"/>
      <c r="F127" s="42"/>
      <c r="G127" s="43"/>
      <c r="H127" s="133" t="str">
        <f t="shared" si="22"/>
        <v/>
      </c>
      <c r="I127" s="69"/>
      <c r="J127" s="69"/>
      <c r="K127" s="69"/>
      <c r="L127" s="69"/>
      <c r="M127" s="92"/>
      <c r="N127" s="75"/>
      <c r="O127" s="73"/>
      <c r="P127" s="93" t="str">
        <f t="shared" si="33"/>
        <v/>
      </c>
      <c r="Q127" s="44"/>
      <c r="R127" s="132" t="str">
        <f>IF($F127&lt;&gt;"",VLOOKUP($G127,Konstanter!$C$18:$D$41,2),"")</f>
        <v/>
      </c>
      <c r="S127" s="130">
        <f t="shared" si="25"/>
        <v>1</v>
      </c>
      <c r="T127" s="131">
        <f t="shared" si="26"/>
        <v>1</v>
      </c>
      <c r="U127" s="131">
        <f t="shared" si="27"/>
        <v>0</v>
      </c>
      <c r="V127" s="130" t="str">
        <f t="shared" si="28"/>
        <v/>
      </c>
      <c r="W127" s="131">
        <f t="shared" si="29"/>
        <v>0</v>
      </c>
      <c r="X127" s="130" t="str">
        <f t="shared" si="32"/>
        <v/>
      </c>
      <c r="Y127" s="131" t="str">
        <f t="shared" si="24"/>
        <v/>
      </c>
      <c r="Z127" s="130">
        <f t="shared" si="30"/>
        <v>0</v>
      </c>
      <c r="AA127" s="131" t="str">
        <f t="shared" si="31"/>
        <v>0</v>
      </c>
    </row>
    <row r="128" spans="1:27" s="39" customFormat="1" ht="12.75" x14ac:dyDescent="0.2">
      <c r="A128" s="45">
        <v>122</v>
      </c>
      <c r="B128" s="41"/>
      <c r="C128" s="41"/>
      <c r="D128" s="42"/>
      <c r="E128" s="42"/>
      <c r="F128" s="42"/>
      <c r="G128" s="43"/>
      <c r="H128" s="133" t="str">
        <f t="shared" si="22"/>
        <v/>
      </c>
      <c r="I128" s="69"/>
      <c r="J128" s="69"/>
      <c r="K128" s="69"/>
      <c r="L128" s="69"/>
      <c r="M128" s="92"/>
      <c r="N128" s="75"/>
      <c r="O128" s="73"/>
      <c r="P128" s="93" t="str">
        <f t="shared" si="33"/>
        <v/>
      </c>
      <c r="Q128" s="44"/>
      <c r="R128" s="132" t="str">
        <f>IF($F128&lt;&gt;"",VLOOKUP($G128,Konstanter!$C$18:$D$41,2),"")</f>
        <v/>
      </c>
      <c r="S128" s="130">
        <f t="shared" si="25"/>
        <v>1</v>
      </c>
      <c r="T128" s="131">
        <f t="shared" si="26"/>
        <v>1</v>
      </c>
      <c r="U128" s="131">
        <f t="shared" si="27"/>
        <v>0</v>
      </c>
      <c r="V128" s="130" t="str">
        <f t="shared" si="28"/>
        <v/>
      </c>
      <c r="W128" s="131">
        <f t="shared" si="29"/>
        <v>0</v>
      </c>
      <c r="X128" s="130" t="str">
        <f t="shared" si="32"/>
        <v/>
      </c>
      <c r="Y128" s="131" t="str">
        <f t="shared" si="24"/>
        <v/>
      </c>
      <c r="Z128" s="130">
        <f t="shared" si="30"/>
        <v>0</v>
      </c>
      <c r="AA128" s="131" t="str">
        <f t="shared" si="31"/>
        <v>0</v>
      </c>
    </row>
    <row r="129" spans="1:27" s="39" customFormat="1" ht="12.75" x14ac:dyDescent="0.2">
      <c r="A129" s="45">
        <v>123</v>
      </c>
      <c r="B129" s="41"/>
      <c r="C129" s="41"/>
      <c r="D129" s="42"/>
      <c r="E129" s="42"/>
      <c r="F129" s="42"/>
      <c r="G129" s="43"/>
      <c r="H129" s="133" t="str">
        <f t="shared" si="22"/>
        <v/>
      </c>
      <c r="I129" s="69"/>
      <c r="J129" s="69"/>
      <c r="K129" s="69"/>
      <c r="L129" s="69"/>
      <c r="M129" s="92"/>
      <c r="N129" s="75"/>
      <c r="O129" s="73"/>
      <c r="P129" s="93" t="str">
        <f t="shared" si="33"/>
        <v/>
      </c>
      <c r="Q129" s="44"/>
      <c r="R129" s="132" t="str">
        <f>IF($F129&lt;&gt;"",VLOOKUP($G129,Konstanter!$C$18:$D$41,2),"")</f>
        <v/>
      </c>
      <c r="S129" s="130">
        <f t="shared" si="25"/>
        <v>1</v>
      </c>
      <c r="T129" s="131">
        <f t="shared" si="26"/>
        <v>1</v>
      </c>
      <c r="U129" s="131">
        <f t="shared" si="27"/>
        <v>0</v>
      </c>
      <c r="V129" s="130" t="str">
        <f t="shared" si="28"/>
        <v/>
      </c>
      <c r="W129" s="131">
        <f t="shared" si="29"/>
        <v>0</v>
      </c>
      <c r="X129" s="130" t="str">
        <f t="shared" si="32"/>
        <v/>
      </c>
      <c r="Y129" s="131" t="str">
        <f t="shared" si="24"/>
        <v/>
      </c>
      <c r="Z129" s="130">
        <f t="shared" si="30"/>
        <v>0</v>
      </c>
      <c r="AA129" s="131" t="str">
        <f t="shared" si="31"/>
        <v>0</v>
      </c>
    </row>
    <row r="130" spans="1:27" s="39" customFormat="1" ht="12.75" x14ac:dyDescent="0.2">
      <c r="A130" s="45">
        <v>124</v>
      </c>
      <c r="B130" s="41"/>
      <c r="C130" s="41"/>
      <c r="D130" s="42"/>
      <c r="E130" s="42"/>
      <c r="F130" s="42"/>
      <c r="G130" s="43"/>
      <c r="H130" s="133" t="str">
        <f t="shared" si="22"/>
        <v/>
      </c>
      <c r="I130" s="69"/>
      <c r="J130" s="69"/>
      <c r="K130" s="69"/>
      <c r="L130" s="69"/>
      <c r="M130" s="92"/>
      <c r="N130" s="75"/>
      <c r="O130" s="73"/>
      <c r="P130" s="93" t="str">
        <f t="shared" si="33"/>
        <v/>
      </c>
      <c r="Q130" s="44"/>
      <c r="R130" s="132" t="str">
        <f>IF($F130&lt;&gt;"",VLOOKUP($G130,Konstanter!$C$18:$D$41,2),"")</f>
        <v/>
      </c>
      <c r="S130" s="130">
        <f t="shared" si="25"/>
        <v>1</v>
      </c>
      <c r="T130" s="131">
        <f t="shared" si="26"/>
        <v>1</v>
      </c>
      <c r="U130" s="131">
        <f t="shared" si="27"/>
        <v>0</v>
      </c>
      <c r="V130" s="130" t="str">
        <f t="shared" si="28"/>
        <v/>
      </c>
      <c r="W130" s="131">
        <f t="shared" si="29"/>
        <v>0</v>
      </c>
      <c r="X130" s="130" t="str">
        <f t="shared" si="32"/>
        <v/>
      </c>
      <c r="Y130" s="131" t="str">
        <f t="shared" si="24"/>
        <v/>
      </c>
      <c r="Z130" s="130">
        <f t="shared" si="30"/>
        <v>0</v>
      </c>
      <c r="AA130" s="131" t="str">
        <f t="shared" si="31"/>
        <v>0</v>
      </c>
    </row>
    <row r="131" spans="1:27" s="39" customFormat="1" ht="12.75" x14ac:dyDescent="0.2">
      <c r="A131" s="45">
        <v>125</v>
      </c>
      <c r="B131" s="41"/>
      <c r="C131" s="41"/>
      <c r="D131" s="42"/>
      <c r="E131" s="42"/>
      <c r="F131" s="42"/>
      <c r="G131" s="43"/>
      <c r="H131" s="133" t="str">
        <f t="shared" si="22"/>
        <v/>
      </c>
      <c r="I131" s="69"/>
      <c r="J131" s="69"/>
      <c r="K131" s="69"/>
      <c r="L131" s="69"/>
      <c r="M131" s="92"/>
      <c r="N131" s="75"/>
      <c r="O131" s="73"/>
      <c r="P131" s="93" t="str">
        <f t="shared" si="33"/>
        <v/>
      </c>
      <c r="Q131" s="44"/>
      <c r="R131" s="132" t="str">
        <f>IF($F131&lt;&gt;"",VLOOKUP($G131,Konstanter!$C$18:$D$41,2),"")</f>
        <v/>
      </c>
      <c r="S131" s="130">
        <f t="shared" si="25"/>
        <v>1</v>
      </c>
      <c r="T131" s="131">
        <f t="shared" si="26"/>
        <v>1</v>
      </c>
      <c r="U131" s="131">
        <f t="shared" si="27"/>
        <v>0</v>
      </c>
      <c r="V131" s="130" t="str">
        <f t="shared" si="28"/>
        <v/>
      </c>
      <c r="W131" s="131">
        <f t="shared" si="29"/>
        <v>0</v>
      </c>
      <c r="X131" s="130" t="str">
        <f t="shared" si="32"/>
        <v/>
      </c>
      <c r="Y131" s="131" t="str">
        <f t="shared" si="24"/>
        <v/>
      </c>
      <c r="Z131" s="130">
        <f t="shared" si="30"/>
        <v>0</v>
      </c>
      <c r="AA131" s="131" t="str">
        <f t="shared" si="31"/>
        <v>0</v>
      </c>
    </row>
    <row r="132" spans="1:27" s="39" customFormat="1" ht="12.75" x14ac:dyDescent="0.2">
      <c r="A132" s="45">
        <v>126</v>
      </c>
      <c r="B132" s="41"/>
      <c r="C132" s="41"/>
      <c r="D132" s="42"/>
      <c r="E132" s="42"/>
      <c r="F132" s="42"/>
      <c r="G132" s="43"/>
      <c r="H132" s="133" t="str">
        <f t="shared" si="22"/>
        <v/>
      </c>
      <c r="I132" s="69"/>
      <c r="J132" s="69"/>
      <c r="K132" s="69"/>
      <c r="L132" s="69"/>
      <c r="M132" s="92"/>
      <c r="N132" s="75"/>
      <c r="O132" s="73"/>
      <c r="P132" s="93" t="str">
        <f t="shared" si="33"/>
        <v/>
      </c>
      <c r="Q132" s="44"/>
      <c r="R132" s="132" t="str">
        <f>IF($F132&lt;&gt;"",VLOOKUP($G132,Konstanter!$C$18:$D$41,2),"")</f>
        <v/>
      </c>
      <c r="S132" s="130">
        <f t="shared" si="25"/>
        <v>1</v>
      </c>
      <c r="T132" s="131">
        <f t="shared" si="26"/>
        <v>1</v>
      </c>
      <c r="U132" s="131">
        <f t="shared" si="27"/>
        <v>0</v>
      </c>
      <c r="V132" s="130" t="str">
        <f t="shared" si="28"/>
        <v/>
      </c>
      <c r="W132" s="131">
        <f t="shared" si="29"/>
        <v>0</v>
      </c>
      <c r="X132" s="130" t="str">
        <f t="shared" si="32"/>
        <v/>
      </c>
      <c r="Y132" s="131" t="str">
        <f t="shared" si="24"/>
        <v/>
      </c>
      <c r="Z132" s="130">
        <f t="shared" si="30"/>
        <v>0</v>
      </c>
      <c r="AA132" s="131" t="str">
        <f t="shared" si="31"/>
        <v>0</v>
      </c>
    </row>
    <row r="133" spans="1:27" s="39" customFormat="1" ht="12.75" x14ac:dyDescent="0.2">
      <c r="A133" s="45">
        <v>127</v>
      </c>
      <c r="B133" s="41"/>
      <c r="C133" s="41"/>
      <c r="D133" s="42"/>
      <c r="E133" s="42"/>
      <c r="F133" s="42"/>
      <c r="G133" s="43"/>
      <c r="H133" s="133" t="str">
        <f t="shared" si="22"/>
        <v/>
      </c>
      <c r="I133" s="69"/>
      <c r="J133" s="69"/>
      <c r="K133" s="69"/>
      <c r="L133" s="69"/>
      <c r="M133" s="92"/>
      <c r="N133" s="75"/>
      <c r="O133" s="73"/>
      <c r="P133" s="93" t="str">
        <f t="shared" si="33"/>
        <v/>
      </c>
      <c r="Q133" s="44"/>
      <c r="R133" s="132" t="str">
        <f>IF($F133&lt;&gt;"",VLOOKUP($G133,Konstanter!$C$18:$D$41,2),"")</f>
        <v/>
      </c>
      <c r="S133" s="130">
        <f t="shared" si="25"/>
        <v>1</v>
      </c>
      <c r="T133" s="131">
        <f t="shared" si="26"/>
        <v>1</v>
      </c>
      <c r="U133" s="131">
        <f t="shared" si="27"/>
        <v>0</v>
      </c>
      <c r="V133" s="130" t="str">
        <f t="shared" si="28"/>
        <v/>
      </c>
      <c r="W133" s="131">
        <f t="shared" si="29"/>
        <v>0</v>
      </c>
      <c r="X133" s="130" t="str">
        <f t="shared" si="32"/>
        <v/>
      </c>
      <c r="Y133" s="131" t="str">
        <f t="shared" si="24"/>
        <v/>
      </c>
      <c r="Z133" s="130">
        <f t="shared" si="30"/>
        <v>0</v>
      </c>
      <c r="AA133" s="131" t="str">
        <f t="shared" si="31"/>
        <v>0</v>
      </c>
    </row>
    <row r="134" spans="1:27" s="39" customFormat="1" ht="12.75" x14ac:dyDescent="0.2">
      <c r="A134" s="45">
        <v>128</v>
      </c>
      <c r="B134" s="41"/>
      <c r="C134" s="41"/>
      <c r="D134" s="42"/>
      <c r="E134" s="42"/>
      <c r="F134" s="42"/>
      <c r="G134" s="43"/>
      <c r="H134" s="133" t="str">
        <f t="shared" si="22"/>
        <v/>
      </c>
      <c r="I134" s="69"/>
      <c r="J134" s="69"/>
      <c r="K134" s="69"/>
      <c r="L134" s="69"/>
      <c r="M134" s="92"/>
      <c r="N134" s="75"/>
      <c r="O134" s="73"/>
      <c r="P134" s="93" t="str">
        <f t="shared" si="33"/>
        <v/>
      </c>
      <c r="Q134" s="44"/>
      <c r="R134" s="132" t="str">
        <f>IF($F134&lt;&gt;"",VLOOKUP($G134,Konstanter!$C$18:$D$41,2),"")</f>
        <v/>
      </c>
      <c r="S134" s="130">
        <f t="shared" si="25"/>
        <v>1</v>
      </c>
      <c r="T134" s="131">
        <f t="shared" si="26"/>
        <v>1</v>
      </c>
      <c r="U134" s="131">
        <f t="shared" si="27"/>
        <v>0</v>
      </c>
      <c r="V134" s="130" t="str">
        <f t="shared" si="28"/>
        <v/>
      </c>
      <c r="W134" s="131">
        <f t="shared" si="29"/>
        <v>0</v>
      </c>
      <c r="X134" s="130" t="str">
        <f t="shared" si="32"/>
        <v/>
      </c>
      <c r="Y134" s="131" t="str">
        <f t="shared" si="24"/>
        <v/>
      </c>
      <c r="Z134" s="130">
        <f t="shared" si="30"/>
        <v>0</v>
      </c>
      <c r="AA134" s="131" t="str">
        <f t="shared" si="31"/>
        <v>0</v>
      </c>
    </row>
    <row r="135" spans="1:27" s="39" customFormat="1" ht="12.75" x14ac:dyDescent="0.2">
      <c r="A135" s="45">
        <v>129</v>
      </c>
      <c r="B135" s="41"/>
      <c r="C135" s="41"/>
      <c r="D135" s="42"/>
      <c r="E135" s="42"/>
      <c r="F135" s="42"/>
      <c r="G135" s="43"/>
      <c r="H135" s="133" t="str">
        <f t="shared" ref="H135:H198" si="34">$R135</f>
        <v/>
      </c>
      <c r="I135" s="69"/>
      <c r="J135" s="69"/>
      <c r="K135" s="69"/>
      <c r="L135" s="69"/>
      <c r="M135" s="92"/>
      <c r="N135" s="75"/>
      <c r="O135" s="73"/>
      <c r="P135" s="93" t="str">
        <f t="shared" ref="P135:P166" si="35">IF($B135="","",
IF($M135&lt;&gt;"",IF(COUNT($H135:$L135)&gt;0,"Velg bankett ELLER trening",IF(E135&lt;&gt;"","Fjern kjønn",N135)),
IF($D135="","Oppgi alder",
IF($E135="","Oppgi kjønn",
IF($G135="","Mangler nåværende grad",
IF($O135="HI",IF(COUNTIF($I135:$L135,0)=0,
"Anngi treningsdag med '0'",SUM($R135,$N135)),
IF(COUNTIF($O135,0)&gt;0,IF(COUNTIF($I135:$L135,0)=0,
"Anngi treningsdag med '0'",SUM($R135,$N135)),
IF(SUM($I135:$L135)=0,"Mangler treningsavgift",SUM($H135:$N135)))))))))</f>
        <v/>
      </c>
      <c r="Q135" s="44"/>
      <c r="R135" s="132" t="str">
        <f>IF($F135&lt;&gt;"",VLOOKUP($G135,Konstanter!$C$18:$D$41,2),"")</f>
        <v/>
      </c>
      <c r="S135" s="130">
        <f t="shared" si="25"/>
        <v>1</v>
      </c>
      <c r="T135" s="131">
        <f t="shared" si="26"/>
        <v>1</v>
      </c>
      <c r="U135" s="131">
        <f t="shared" si="27"/>
        <v>0</v>
      </c>
      <c r="V135" s="130" t="str">
        <f t="shared" si="28"/>
        <v/>
      </c>
      <c r="W135" s="131">
        <f t="shared" si="29"/>
        <v>0</v>
      </c>
      <c r="X135" s="130" t="str">
        <f t="shared" si="32"/>
        <v/>
      </c>
      <c r="Y135" s="131" t="str">
        <f t="shared" ref="Y135:Y198" si="36">IF($M135="","",1)</f>
        <v/>
      </c>
      <c r="Z135" s="130">
        <f t="shared" si="30"/>
        <v>0</v>
      </c>
      <c r="AA135" s="131" t="str">
        <f t="shared" si="31"/>
        <v>0</v>
      </c>
    </row>
    <row r="136" spans="1:27" s="39" customFormat="1" ht="12.75" x14ac:dyDescent="0.2">
      <c r="A136" s="45">
        <v>130</v>
      </c>
      <c r="B136" s="41"/>
      <c r="C136" s="41"/>
      <c r="D136" s="42"/>
      <c r="E136" s="42"/>
      <c r="F136" s="42"/>
      <c r="G136" s="43"/>
      <c r="H136" s="133" t="str">
        <f t="shared" si="34"/>
        <v/>
      </c>
      <c r="I136" s="69"/>
      <c r="J136" s="69"/>
      <c r="K136" s="69"/>
      <c r="L136" s="69"/>
      <c r="M136" s="92"/>
      <c r="N136" s="75"/>
      <c r="O136" s="73"/>
      <c r="P136" s="93" t="str">
        <f t="shared" si="35"/>
        <v/>
      </c>
      <c r="Q136" s="44"/>
      <c r="R136" s="132" t="str">
        <f>IF($F136&lt;&gt;"",VLOOKUP($G136,Konstanter!$C$18:$D$41,2),"")</f>
        <v/>
      </c>
      <c r="S136" s="130">
        <f t="shared" ref="S136:S199" si="37">IF($T136="1","",SUM($T136+$Z136+$AA136))</f>
        <v>1</v>
      </c>
      <c r="T136" s="131">
        <f t="shared" ref="T136:T199" si="38">IF(SUM($I136:$L136)&lt;&gt;0,"0",1)</f>
        <v>1</v>
      </c>
      <c r="U136" s="131">
        <f t="shared" ref="U136:U199" si="39">IF($M136="",$D136,"")</f>
        <v>0</v>
      </c>
      <c r="V136" s="130" t="str">
        <f t="shared" ref="V136:V199" si="40">IF($F136="X",SUM($D136),"")</f>
        <v/>
      </c>
      <c r="W136" s="131">
        <f t="shared" ref="W136:W199" si="41">IF($M136="",$E136,"")</f>
        <v>0</v>
      </c>
      <c r="X136" s="130" t="str">
        <f t="shared" si="32"/>
        <v/>
      </c>
      <c r="Y136" s="131" t="str">
        <f t="shared" si="36"/>
        <v/>
      </c>
      <c r="Z136" s="130">
        <f t="shared" ref="Z136:Z199" si="42">($P136&lt;&gt;"")*ISTEXT($P136)</f>
        <v>0</v>
      </c>
      <c r="AA136" s="131" t="str">
        <f t="shared" ref="AA136:AA199" si="43">IF($O136="","0",1)</f>
        <v>0</v>
      </c>
    </row>
    <row r="137" spans="1:27" s="39" customFormat="1" ht="12.75" x14ac:dyDescent="0.2">
      <c r="A137" s="45">
        <v>131</v>
      </c>
      <c r="B137" s="41"/>
      <c r="C137" s="41"/>
      <c r="D137" s="42"/>
      <c r="E137" s="42"/>
      <c r="F137" s="42"/>
      <c r="G137" s="43"/>
      <c r="H137" s="133" t="str">
        <f t="shared" si="34"/>
        <v/>
      </c>
      <c r="I137" s="69"/>
      <c r="J137" s="69"/>
      <c r="K137" s="69"/>
      <c r="L137" s="69"/>
      <c r="M137" s="92"/>
      <c r="N137" s="75"/>
      <c r="O137" s="73"/>
      <c r="P137" s="93" t="str">
        <f t="shared" si="35"/>
        <v/>
      </c>
      <c r="Q137" s="44"/>
      <c r="R137" s="132" t="str">
        <f>IF($F137&lt;&gt;"",VLOOKUP($G137,Konstanter!$C$18:$D$41,2),"")</f>
        <v/>
      </c>
      <c r="S137" s="130">
        <f t="shared" si="37"/>
        <v>1</v>
      </c>
      <c r="T137" s="131">
        <f t="shared" si="38"/>
        <v>1</v>
      </c>
      <c r="U137" s="131">
        <f t="shared" si="39"/>
        <v>0</v>
      </c>
      <c r="V137" s="130" t="str">
        <f t="shared" si="40"/>
        <v/>
      </c>
      <c r="W137" s="131">
        <f t="shared" si="41"/>
        <v>0</v>
      </c>
      <c r="X137" s="130" t="str">
        <f t="shared" si="32"/>
        <v/>
      </c>
      <c r="Y137" s="131" t="str">
        <f t="shared" si="36"/>
        <v/>
      </c>
      <c r="Z137" s="130">
        <f t="shared" si="42"/>
        <v>0</v>
      </c>
      <c r="AA137" s="131" t="str">
        <f t="shared" si="43"/>
        <v>0</v>
      </c>
    </row>
    <row r="138" spans="1:27" s="39" customFormat="1" ht="12.75" x14ac:dyDescent="0.2">
      <c r="A138" s="45">
        <v>132</v>
      </c>
      <c r="B138" s="41"/>
      <c r="C138" s="41"/>
      <c r="D138" s="42"/>
      <c r="E138" s="42"/>
      <c r="F138" s="42"/>
      <c r="G138" s="43"/>
      <c r="H138" s="133" t="str">
        <f t="shared" si="34"/>
        <v/>
      </c>
      <c r="I138" s="69"/>
      <c r="J138" s="69"/>
      <c r="K138" s="69"/>
      <c r="L138" s="69"/>
      <c r="M138" s="92"/>
      <c r="N138" s="75"/>
      <c r="O138" s="73"/>
      <c r="P138" s="93" t="str">
        <f t="shared" si="35"/>
        <v/>
      </c>
      <c r="Q138" s="44"/>
      <c r="R138" s="132" t="str">
        <f>IF($F138&lt;&gt;"",VLOOKUP($G138,Konstanter!$C$18:$D$41,2),"")</f>
        <v/>
      </c>
      <c r="S138" s="130">
        <f t="shared" si="37"/>
        <v>1</v>
      </c>
      <c r="T138" s="131">
        <f t="shared" si="38"/>
        <v>1</v>
      </c>
      <c r="U138" s="131">
        <f t="shared" si="39"/>
        <v>0</v>
      </c>
      <c r="V138" s="130" t="str">
        <f t="shared" si="40"/>
        <v/>
      </c>
      <c r="W138" s="131">
        <f t="shared" si="41"/>
        <v>0</v>
      </c>
      <c r="X138" s="130" t="str">
        <f t="shared" si="32"/>
        <v/>
      </c>
      <c r="Y138" s="131" t="str">
        <f t="shared" si="36"/>
        <v/>
      </c>
      <c r="Z138" s="130">
        <f t="shared" si="42"/>
        <v>0</v>
      </c>
      <c r="AA138" s="131" t="str">
        <f t="shared" si="43"/>
        <v>0</v>
      </c>
    </row>
    <row r="139" spans="1:27" s="39" customFormat="1" ht="12.75" x14ac:dyDescent="0.2">
      <c r="A139" s="45">
        <v>133</v>
      </c>
      <c r="B139" s="41"/>
      <c r="C139" s="41"/>
      <c r="D139" s="42"/>
      <c r="E139" s="42"/>
      <c r="F139" s="42"/>
      <c r="G139" s="43"/>
      <c r="H139" s="133" t="str">
        <f t="shared" si="34"/>
        <v/>
      </c>
      <c r="I139" s="69"/>
      <c r="J139" s="69"/>
      <c r="K139" s="69"/>
      <c r="L139" s="69"/>
      <c r="M139" s="92"/>
      <c r="N139" s="75"/>
      <c r="O139" s="73"/>
      <c r="P139" s="93" t="str">
        <f t="shared" si="35"/>
        <v/>
      </c>
      <c r="Q139" s="44"/>
      <c r="R139" s="132" t="str">
        <f>IF($F139&lt;&gt;"",VLOOKUP($G139,Konstanter!$C$18:$D$41,2),"")</f>
        <v/>
      </c>
      <c r="S139" s="130">
        <f t="shared" si="37"/>
        <v>1</v>
      </c>
      <c r="T139" s="131">
        <f t="shared" si="38"/>
        <v>1</v>
      </c>
      <c r="U139" s="131">
        <f t="shared" si="39"/>
        <v>0</v>
      </c>
      <c r="V139" s="130" t="str">
        <f t="shared" si="40"/>
        <v/>
      </c>
      <c r="W139" s="131">
        <f t="shared" si="41"/>
        <v>0</v>
      </c>
      <c r="X139" s="130" t="str">
        <f t="shared" ref="X139:X202" si="44">IF($F139="X",$E139,"")</f>
        <v/>
      </c>
      <c r="Y139" s="131" t="str">
        <f t="shared" si="36"/>
        <v/>
      </c>
      <c r="Z139" s="130">
        <f t="shared" si="42"/>
        <v>0</v>
      </c>
      <c r="AA139" s="131" t="str">
        <f t="shared" si="43"/>
        <v>0</v>
      </c>
    </row>
    <row r="140" spans="1:27" s="39" customFormat="1" ht="12.75" x14ac:dyDescent="0.2">
      <c r="A140" s="45">
        <v>134</v>
      </c>
      <c r="B140" s="41"/>
      <c r="C140" s="41"/>
      <c r="D140" s="42"/>
      <c r="E140" s="42"/>
      <c r="F140" s="42"/>
      <c r="G140" s="43"/>
      <c r="H140" s="133" t="str">
        <f t="shared" si="34"/>
        <v/>
      </c>
      <c r="I140" s="69"/>
      <c r="J140" s="69"/>
      <c r="K140" s="69"/>
      <c r="L140" s="69"/>
      <c r="M140" s="92"/>
      <c r="N140" s="75"/>
      <c r="O140" s="73"/>
      <c r="P140" s="93" t="str">
        <f t="shared" si="35"/>
        <v/>
      </c>
      <c r="Q140" s="44"/>
      <c r="R140" s="132" t="str">
        <f>IF($F140&lt;&gt;"",VLOOKUP($G140,Konstanter!$C$18:$D$41,2),"")</f>
        <v/>
      </c>
      <c r="S140" s="130">
        <f t="shared" si="37"/>
        <v>1</v>
      </c>
      <c r="T140" s="131">
        <f t="shared" si="38"/>
        <v>1</v>
      </c>
      <c r="U140" s="131">
        <f t="shared" si="39"/>
        <v>0</v>
      </c>
      <c r="V140" s="130" t="str">
        <f t="shared" si="40"/>
        <v/>
      </c>
      <c r="W140" s="131">
        <f t="shared" si="41"/>
        <v>0</v>
      </c>
      <c r="X140" s="130" t="str">
        <f t="shared" si="44"/>
        <v/>
      </c>
      <c r="Y140" s="131" t="str">
        <f t="shared" si="36"/>
        <v/>
      </c>
      <c r="Z140" s="130">
        <f t="shared" si="42"/>
        <v>0</v>
      </c>
      <c r="AA140" s="131" t="str">
        <f t="shared" si="43"/>
        <v>0</v>
      </c>
    </row>
    <row r="141" spans="1:27" s="39" customFormat="1" ht="12.75" x14ac:dyDescent="0.2">
      <c r="A141" s="45">
        <v>135</v>
      </c>
      <c r="B141" s="41"/>
      <c r="C141" s="41"/>
      <c r="D141" s="42"/>
      <c r="E141" s="42"/>
      <c r="F141" s="42"/>
      <c r="G141" s="43"/>
      <c r="H141" s="133" t="str">
        <f t="shared" si="34"/>
        <v/>
      </c>
      <c r="I141" s="69"/>
      <c r="J141" s="69"/>
      <c r="K141" s="69"/>
      <c r="L141" s="69"/>
      <c r="M141" s="92"/>
      <c r="N141" s="75"/>
      <c r="O141" s="73"/>
      <c r="P141" s="93" t="str">
        <f t="shared" si="35"/>
        <v/>
      </c>
      <c r="Q141" s="44"/>
      <c r="R141" s="132" t="str">
        <f>IF($F141&lt;&gt;"",VLOOKUP($G141,Konstanter!$C$18:$D$41,2),"")</f>
        <v/>
      </c>
      <c r="S141" s="130">
        <f t="shared" si="37"/>
        <v>1</v>
      </c>
      <c r="T141" s="131">
        <f t="shared" si="38"/>
        <v>1</v>
      </c>
      <c r="U141" s="131">
        <f t="shared" si="39"/>
        <v>0</v>
      </c>
      <c r="V141" s="130" t="str">
        <f t="shared" si="40"/>
        <v/>
      </c>
      <c r="W141" s="131">
        <f t="shared" si="41"/>
        <v>0</v>
      </c>
      <c r="X141" s="130" t="str">
        <f t="shared" si="44"/>
        <v/>
      </c>
      <c r="Y141" s="131" t="str">
        <f t="shared" si="36"/>
        <v/>
      </c>
      <c r="Z141" s="130">
        <f t="shared" si="42"/>
        <v>0</v>
      </c>
      <c r="AA141" s="131" t="str">
        <f t="shared" si="43"/>
        <v>0</v>
      </c>
    </row>
    <row r="142" spans="1:27" s="39" customFormat="1" ht="12.75" x14ac:dyDescent="0.2">
      <c r="A142" s="45">
        <v>136</v>
      </c>
      <c r="B142" s="41"/>
      <c r="C142" s="41"/>
      <c r="D142" s="42"/>
      <c r="E142" s="42"/>
      <c r="F142" s="42"/>
      <c r="G142" s="43"/>
      <c r="H142" s="133" t="str">
        <f t="shared" si="34"/>
        <v/>
      </c>
      <c r="I142" s="69"/>
      <c r="J142" s="69"/>
      <c r="K142" s="69"/>
      <c r="L142" s="69"/>
      <c r="M142" s="92"/>
      <c r="N142" s="75"/>
      <c r="O142" s="73"/>
      <c r="P142" s="93" t="str">
        <f t="shared" si="35"/>
        <v/>
      </c>
      <c r="Q142" s="44"/>
      <c r="R142" s="132" t="str">
        <f>IF($F142&lt;&gt;"",VLOOKUP($G142,Konstanter!$C$18:$D$41,2),"")</f>
        <v/>
      </c>
      <c r="S142" s="130">
        <f t="shared" si="37"/>
        <v>1</v>
      </c>
      <c r="T142" s="131">
        <f t="shared" si="38"/>
        <v>1</v>
      </c>
      <c r="U142" s="131">
        <f t="shared" si="39"/>
        <v>0</v>
      </c>
      <c r="V142" s="130" t="str">
        <f t="shared" si="40"/>
        <v/>
      </c>
      <c r="W142" s="131">
        <f t="shared" si="41"/>
        <v>0</v>
      </c>
      <c r="X142" s="130" t="str">
        <f t="shared" si="44"/>
        <v/>
      </c>
      <c r="Y142" s="131" t="str">
        <f t="shared" si="36"/>
        <v/>
      </c>
      <c r="Z142" s="130">
        <f t="shared" si="42"/>
        <v>0</v>
      </c>
      <c r="AA142" s="131" t="str">
        <f t="shared" si="43"/>
        <v>0</v>
      </c>
    </row>
    <row r="143" spans="1:27" s="39" customFormat="1" ht="12.75" x14ac:dyDescent="0.2">
      <c r="A143" s="45">
        <v>137</v>
      </c>
      <c r="B143" s="41"/>
      <c r="C143" s="41"/>
      <c r="D143" s="42"/>
      <c r="E143" s="42"/>
      <c r="F143" s="42"/>
      <c r="G143" s="43"/>
      <c r="H143" s="133" t="str">
        <f t="shared" si="34"/>
        <v/>
      </c>
      <c r="I143" s="69"/>
      <c r="J143" s="69"/>
      <c r="K143" s="69"/>
      <c r="L143" s="69"/>
      <c r="M143" s="92"/>
      <c r="N143" s="75"/>
      <c r="O143" s="73"/>
      <c r="P143" s="93" t="str">
        <f t="shared" si="35"/>
        <v/>
      </c>
      <c r="Q143" s="44"/>
      <c r="R143" s="132" t="str">
        <f>IF($F143&lt;&gt;"",VLOOKUP($G143,Konstanter!$C$18:$D$41,2),"")</f>
        <v/>
      </c>
      <c r="S143" s="130">
        <f t="shared" si="37"/>
        <v>1</v>
      </c>
      <c r="T143" s="131">
        <f t="shared" si="38"/>
        <v>1</v>
      </c>
      <c r="U143" s="131">
        <f t="shared" si="39"/>
        <v>0</v>
      </c>
      <c r="V143" s="130" t="str">
        <f t="shared" si="40"/>
        <v/>
      </c>
      <c r="W143" s="131">
        <f t="shared" si="41"/>
        <v>0</v>
      </c>
      <c r="X143" s="130" t="str">
        <f t="shared" si="44"/>
        <v/>
      </c>
      <c r="Y143" s="131" t="str">
        <f t="shared" si="36"/>
        <v/>
      </c>
      <c r="Z143" s="130">
        <f t="shared" si="42"/>
        <v>0</v>
      </c>
      <c r="AA143" s="131" t="str">
        <f t="shared" si="43"/>
        <v>0</v>
      </c>
    </row>
    <row r="144" spans="1:27" s="39" customFormat="1" ht="12.75" x14ac:dyDescent="0.2">
      <c r="A144" s="45">
        <v>138</v>
      </c>
      <c r="B144" s="41"/>
      <c r="C144" s="41"/>
      <c r="D144" s="42"/>
      <c r="E144" s="42"/>
      <c r="F144" s="42"/>
      <c r="G144" s="43"/>
      <c r="H144" s="133" t="str">
        <f t="shared" si="34"/>
        <v/>
      </c>
      <c r="I144" s="69"/>
      <c r="J144" s="69"/>
      <c r="K144" s="69"/>
      <c r="L144" s="69"/>
      <c r="M144" s="92"/>
      <c r="N144" s="75"/>
      <c r="O144" s="73"/>
      <c r="P144" s="93" t="str">
        <f t="shared" si="35"/>
        <v/>
      </c>
      <c r="Q144" s="44"/>
      <c r="R144" s="132" t="str">
        <f>IF($F144&lt;&gt;"",VLOOKUP($G144,Konstanter!$C$18:$D$41,2),"")</f>
        <v/>
      </c>
      <c r="S144" s="130">
        <f t="shared" si="37"/>
        <v>1</v>
      </c>
      <c r="T144" s="131">
        <f t="shared" si="38"/>
        <v>1</v>
      </c>
      <c r="U144" s="131">
        <f t="shared" si="39"/>
        <v>0</v>
      </c>
      <c r="V144" s="130" t="str">
        <f t="shared" si="40"/>
        <v/>
      </c>
      <c r="W144" s="131">
        <f t="shared" si="41"/>
        <v>0</v>
      </c>
      <c r="X144" s="130" t="str">
        <f t="shared" si="44"/>
        <v/>
      </c>
      <c r="Y144" s="131" t="str">
        <f t="shared" si="36"/>
        <v/>
      </c>
      <c r="Z144" s="130">
        <f t="shared" si="42"/>
        <v>0</v>
      </c>
      <c r="AA144" s="131" t="str">
        <f t="shared" si="43"/>
        <v>0</v>
      </c>
    </row>
    <row r="145" spans="1:27" s="39" customFormat="1" ht="12.75" x14ac:dyDescent="0.2">
      <c r="A145" s="45">
        <v>139</v>
      </c>
      <c r="B145" s="41"/>
      <c r="C145" s="41"/>
      <c r="D145" s="42"/>
      <c r="E145" s="42"/>
      <c r="F145" s="42"/>
      <c r="G145" s="43"/>
      <c r="H145" s="133" t="str">
        <f t="shared" si="34"/>
        <v/>
      </c>
      <c r="I145" s="69"/>
      <c r="J145" s="69"/>
      <c r="K145" s="69"/>
      <c r="L145" s="69"/>
      <c r="M145" s="92"/>
      <c r="N145" s="75"/>
      <c r="O145" s="73"/>
      <c r="P145" s="93" t="str">
        <f t="shared" si="35"/>
        <v/>
      </c>
      <c r="Q145" s="44"/>
      <c r="R145" s="132" t="str">
        <f>IF($F145&lt;&gt;"",VLOOKUP($G145,Konstanter!$C$18:$D$41,2),"")</f>
        <v/>
      </c>
      <c r="S145" s="130">
        <f t="shared" si="37"/>
        <v>1</v>
      </c>
      <c r="T145" s="131">
        <f t="shared" si="38"/>
        <v>1</v>
      </c>
      <c r="U145" s="131">
        <f t="shared" si="39"/>
        <v>0</v>
      </c>
      <c r="V145" s="130" t="str">
        <f t="shared" si="40"/>
        <v/>
      </c>
      <c r="W145" s="131">
        <f t="shared" si="41"/>
        <v>0</v>
      </c>
      <c r="X145" s="130" t="str">
        <f t="shared" si="44"/>
        <v/>
      </c>
      <c r="Y145" s="131" t="str">
        <f t="shared" si="36"/>
        <v/>
      </c>
      <c r="Z145" s="130">
        <f t="shared" si="42"/>
        <v>0</v>
      </c>
      <c r="AA145" s="131" t="str">
        <f t="shared" si="43"/>
        <v>0</v>
      </c>
    </row>
    <row r="146" spans="1:27" s="39" customFormat="1" ht="12.75" x14ac:dyDescent="0.2">
      <c r="A146" s="45">
        <v>140</v>
      </c>
      <c r="B146" s="41"/>
      <c r="C146" s="41"/>
      <c r="D146" s="42"/>
      <c r="E146" s="42"/>
      <c r="F146" s="42"/>
      <c r="G146" s="43"/>
      <c r="H146" s="133" t="str">
        <f t="shared" si="34"/>
        <v/>
      </c>
      <c r="I146" s="69"/>
      <c r="J146" s="69"/>
      <c r="K146" s="69"/>
      <c r="L146" s="69"/>
      <c r="M146" s="92"/>
      <c r="N146" s="75"/>
      <c r="O146" s="73"/>
      <c r="P146" s="93" t="str">
        <f t="shared" si="35"/>
        <v/>
      </c>
      <c r="Q146" s="44"/>
      <c r="R146" s="132" t="str">
        <f>IF($F146&lt;&gt;"",VLOOKUP($G146,Konstanter!$C$18:$D$41,2),"")</f>
        <v/>
      </c>
      <c r="S146" s="130">
        <f t="shared" si="37"/>
        <v>1</v>
      </c>
      <c r="T146" s="131">
        <f t="shared" si="38"/>
        <v>1</v>
      </c>
      <c r="U146" s="131">
        <f t="shared" si="39"/>
        <v>0</v>
      </c>
      <c r="V146" s="130" t="str">
        <f t="shared" si="40"/>
        <v/>
      </c>
      <c r="W146" s="131">
        <f t="shared" si="41"/>
        <v>0</v>
      </c>
      <c r="X146" s="130" t="str">
        <f t="shared" si="44"/>
        <v/>
      </c>
      <c r="Y146" s="131" t="str">
        <f t="shared" si="36"/>
        <v/>
      </c>
      <c r="Z146" s="130">
        <f t="shared" si="42"/>
        <v>0</v>
      </c>
      <c r="AA146" s="131" t="str">
        <f t="shared" si="43"/>
        <v>0</v>
      </c>
    </row>
    <row r="147" spans="1:27" s="39" customFormat="1" ht="12.75" x14ac:dyDescent="0.2">
      <c r="A147" s="45">
        <v>141</v>
      </c>
      <c r="B147" s="41"/>
      <c r="C147" s="41"/>
      <c r="D147" s="42"/>
      <c r="E147" s="42"/>
      <c r="F147" s="42"/>
      <c r="G147" s="43"/>
      <c r="H147" s="133" t="str">
        <f t="shared" si="34"/>
        <v/>
      </c>
      <c r="I147" s="69"/>
      <c r="J147" s="69"/>
      <c r="K147" s="69"/>
      <c r="L147" s="69"/>
      <c r="M147" s="92"/>
      <c r="N147" s="75"/>
      <c r="O147" s="73"/>
      <c r="P147" s="93" t="str">
        <f t="shared" si="35"/>
        <v/>
      </c>
      <c r="Q147" s="44"/>
      <c r="R147" s="132" t="str">
        <f>IF($F147&lt;&gt;"",VLOOKUP($G147,Konstanter!$C$18:$D$41,2),"")</f>
        <v/>
      </c>
      <c r="S147" s="130">
        <f t="shared" si="37"/>
        <v>1</v>
      </c>
      <c r="T147" s="131">
        <f t="shared" si="38"/>
        <v>1</v>
      </c>
      <c r="U147" s="131">
        <f t="shared" si="39"/>
        <v>0</v>
      </c>
      <c r="V147" s="130" t="str">
        <f t="shared" si="40"/>
        <v/>
      </c>
      <c r="W147" s="131">
        <f t="shared" si="41"/>
        <v>0</v>
      </c>
      <c r="X147" s="130" t="str">
        <f t="shared" si="44"/>
        <v/>
      </c>
      <c r="Y147" s="131" t="str">
        <f t="shared" si="36"/>
        <v/>
      </c>
      <c r="Z147" s="130">
        <f t="shared" si="42"/>
        <v>0</v>
      </c>
      <c r="AA147" s="131" t="str">
        <f t="shared" si="43"/>
        <v>0</v>
      </c>
    </row>
    <row r="148" spans="1:27" s="39" customFormat="1" ht="12.75" x14ac:dyDescent="0.2">
      <c r="A148" s="45">
        <v>142</v>
      </c>
      <c r="B148" s="41"/>
      <c r="C148" s="41"/>
      <c r="D148" s="42"/>
      <c r="E148" s="42"/>
      <c r="F148" s="42"/>
      <c r="G148" s="43"/>
      <c r="H148" s="133" t="str">
        <f t="shared" si="34"/>
        <v/>
      </c>
      <c r="I148" s="69"/>
      <c r="J148" s="69"/>
      <c r="K148" s="69"/>
      <c r="L148" s="69"/>
      <c r="M148" s="92"/>
      <c r="N148" s="75"/>
      <c r="O148" s="73"/>
      <c r="P148" s="93" t="str">
        <f t="shared" si="35"/>
        <v/>
      </c>
      <c r="Q148" s="44"/>
      <c r="R148" s="132" t="str">
        <f>IF($F148&lt;&gt;"",VLOOKUP($G148,Konstanter!$C$18:$D$41,2),"")</f>
        <v/>
      </c>
      <c r="S148" s="130">
        <f t="shared" si="37"/>
        <v>1</v>
      </c>
      <c r="T148" s="131">
        <f t="shared" si="38"/>
        <v>1</v>
      </c>
      <c r="U148" s="131">
        <f t="shared" si="39"/>
        <v>0</v>
      </c>
      <c r="V148" s="130" t="str">
        <f t="shared" si="40"/>
        <v/>
      </c>
      <c r="W148" s="131">
        <f t="shared" si="41"/>
        <v>0</v>
      </c>
      <c r="X148" s="130" t="str">
        <f t="shared" si="44"/>
        <v/>
      </c>
      <c r="Y148" s="131" t="str">
        <f t="shared" si="36"/>
        <v/>
      </c>
      <c r="Z148" s="130">
        <f t="shared" si="42"/>
        <v>0</v>
      </c>
      <c r="AA148" s="131" t="str">
        <f t="shared" si="43"/>
        <v>0</v>
      </c>
    </row>
    <row r="149" spans="1:27" s="39" customFormat="1" ht="12.75" x14ac:dyDescent="0.2">
      <c r="A149" s="45">
        <v>143</v>
      </c>
      <c r="B149" s="41"/>
      <c r="C149" s="41"/>
      <c r="D149" s="42"/>
      <c r="E149" s="42"/>
      <c r="F149" s="42"/>
      <c r="G149" s="43"/>
      <c r="H149" s="133" t="str">
        <f t="shared" si="34"/>
        <v/>
      </c>
      <c r="I149" s="69"/>
      <c r="J149" s="69"/>
      <c r="K149" s="69"/>
      <c r="L149" s="69"/>
      <c r="M149" s="92"/>
      <c r="N149" s="75"/>
      <c r="O149" s="73"/>
      <c r="P149" s="93" t="str">
        <f t="shared" si="35"/>
        <v/>
      </c>
      <c r="Q149" s="44"/>
      <c r="R149" s="132" t="str">
        <f>IF($F149&lt;&gt;"",VLOOKUP($G149,Konstanter!$C$18:$D$41,2),"")</f>
        <v/>
      </c>
      <c r="S149" s="130">
        <f t="shared" si="37"/>
        <v>1</v>
      </c>
      <c r="T149" s="131">
        <f t="shared" si="38"/>
        <v>1</v>
      </c>
      <c r="U149" s="131">
        <f t="shared" si="39"/>
        <v>0</v>
      </c>
      <c r="V149" s="130" t="str">
        <f t="shared" si="40"/>
        <v/>
      </c>
      <c r="W149" s="131">
        <f t="shared" si="41"/>
        <v>0</v>
      </c>
      <c r="X149" s="130" t="str">
        <f t="shared" si="44"/>
        <v/>
      </c>
      <c r="Y149" s="131" t="str">
        <f t="shared" si="36"/>
        <v/>
      </c>
      <c r="Z149" s="130">
        <f t="shared" si="42"/>
        <v>0</v>
      </c>
      <c r="AA149" s="131" t="str">
        <f t="shared" si="43"/>
        <v>0</v>
      </c>
    </row>
    <row r="150" spans="1:27" s="39" customFormat="1" ht="12.75" x14ac:dyDescent="0.2">
      <c r="A150" s="45">
        <v>144</v>
      </c>
      <c r="B150" s="41"/>
      <c r="C150" s="41"/>
      <c r="D150" s="42"/>
      <c r="E150" s="42"/>
      <c r="F150" s="42"/>
      <c r="G150" s="43"/>
      <c r="H150" s="133" t="str">
        <f t="shared" si="34"/>
        <v/>
      </c>
      <c r="I150" s="69"/>
      <c r="J150" s="69"/>
      <c r="K150" s="69"/>
      <c r="L150" s="69"/>
      <c r="M150" s="92"/>
      <c r="N150" s="75"/>
      <c r="O150" s="73"/>
      <c r="P150" s="93" t="str">
        <f t="shared" si="35"/>
        <v/>
      </c>
      <c r="Q150" s="44"/>
      <c r="R150" s="132" t="str">
        <f>IF($F150&lt;&gt;"",VLOOKUP($G150,Konstanter!$C$18:$D$41,2),"")</f>
        <v/>
      </c>
      <c r="S150" s="130">
        <f t="shared" si="37"/>
        <v>1</v>
      </c>
      <c r="T150" s="131">
        <f t="shared" si="38"/>
        <v>1</v>
      </c>
      <c r="U150" s="131">
        <f t="shared" si="39"/>
        <v>0</v>
      </c>
      <c r="V150" s="130" t="str">
        <f t="shared" si="40"/>
        <v/>
      </c>
      <c r="W150" s="131">
        <f t="shared" si="41"/>
        <v>0</v>
      </c>
      <c r="X150" s="130" t="str">
        <f t="shared" si="44"/>
        <v/>
      </c>
      <c r="Y150" s="131" t="str">
        <f t="shared" si="36"/>
        <v/>
      </c>
      <c r="Z150" s="130">
        <f t="shared" si="42"/>
        <v>0</v>
      </c>
      <c r="AA150" s="131" t="str">
        <f t="shared" si="43"/>
        <v>0</v>
      </c>
    </row>
    <row r="151" spans="1:27" s="39" customFormat="1" ht="12.75" x14ac:dyDescent="0.2">
      <c r="A151" s="45">
        <v>145</v>
      </c>
      <c r="B151" s="41"/>
      <c r="C151" s="41"/>
      <c r="D151" s="42"/>
      <c r="E151" s="42"/>
      <c r="F151" s="42"/>
      <c r="G151" s="43"/>
      <c r="H151" s="133" t="str">
        <f t="shared" si="34"/>
        <v/>
      </c>
      <c r="I151" s="69"/>
      <c r="J151" s="69"/>
      <c r="K151" s="69"/>
      <c r="L151" s="69"/>
      <c r="M151" s="92"/>
      <c r="N151" s="75"/>
      <c r="O151" s="73"/>
      <c r="P151" s="93" t="str">
        <f t="shared" si="35"/>
        <v/>
      </c>
      <c r="Q151" s="44"/>
      <c r="R151" s="132" t="str">
        <f>IF($F151&lt;&gt;"",VLOOKUP($G151,Konstanter!$C$18:$D$41,2),"")</f>
        <v/>
      </c>
      <c r="S151" s="130">
        <f t="shared" si="37"/>
        <v>1</v>
      </c>
      <c r="T151" s="131">
        <f t="shared" si="38"/>
        <v>1</v>
      </c>
      <c r="U151" s="131">
        <f t="shared" si="39"/>
        <v>0</v>
      </c>
      <c r="V151" s="130" t="str">
        <f t="shared" si="40"/>
        <v/>
      </c>
      <c r="W151" s="131">
        <f t="shared" si="41"/>
        <v>0</v>
      </c>
      <c r="X151" s="130" t="str">
        <f t="shared" si="44"/>
        <v/>
      </c>
      <c r="Y151" s="131" t="str">
        <f t="shared" si="36"/>
        <v/>
      </c>
      <c r="Z151" s="130">
        <f t="shared" si="42"/>
        <v>0</v>
      </c>
      <c r="AA151" s="131" t="str">
        <f t="shared" si="43"/>
        <v>0</v>
      </c>
    </row>
    <row r="152" spans="1:27" s="39" customFormat="1" ht="12.75" x14ac:dyDescent="0.2">
      <c r="A152" s="45">
        <v>146</v>
      </c>
      <c r="B152" s="41"/>
      <c r="C152" s="41"/>
      <c r="D152" s="42"/>
      <c r="E152" s="42"/>
      <c r="F152" s="42"/>
      <c r="G152" s="43"/>
      <c r="H152" s="133" t="str">
        <f t="shared" si="34"/>
        <v/>
      </c>
      <c r="I152" s="69"/>
      <c r="J152" s="69"/>
      <c r="K152" s="69"/>
      <c r="L152" s="69"/>
      <c r="M152" s="92"/>
      <c r="N152" s="75"/>
      <c r="O152" s="73"/>
      <c r="P152" s="93" t="str">
        <f t="shared" si="35"/>
        <v/>
      </c>
      <c r="Q152" s="44"/>
      <c r="R152" s="132" t="str">
        <f>IF($F152&lt;&gt;"",VLOOKUP($G152,Konstanter!$C$18:$D$41,2),"")</f>
        <v/>
      </c>
      <c r="S152" s="130">
        <f t="shared" si="37"/>
        <v>1</v>
      </c>
      <c r="T152" s="131">
        <f t="shared" si="38"/>
        <v>1</v>
      </c>
      <c r="U152" s="131">
        <f t="shared" si="39"/>
        <v>0</v>
      </c>
      <c r="V152" s="130" t="str">
        <f t="shared" si="40"/>
        <v/>
      </c>
      <c r="W152" s="131">
        <f t="shared" si="41"/>
        <v>0</v>
      </c>
      <c r="X152" s="130" t="str">
        <f t="shared" si="44"/>
        <v/>
      </c>
      <c r="Y152" s="131" t="str">
        <f t="shared" si="36"/>
        <v/>
      </c>
      <c r="Z152" s="130">
        <f t="shared" si="42"/>
        <v>0</v>
      </c>
      <c r="AA152" s="131" t="str">
        <f t="shared" si="43"/>
        <v>0</v>
      </c>
    </row>
    <row r="153" spans="1:27" s="39" customFormat="1" ht="12.75" x14ac:dyDescent="0.2">
      <c r="A153" s="45">
        <v>147</v>
      </c>
      <c r="B153" s="41"/>
      <c r="C153" s="41"/>
      <c r="D153" s="42"/>
      <c r="E153" s="42"/>
      <c r="F153" s="42"/>
      <c r="G153" s="43"/>
      <c r="H153" s="133" t="str">
        <f t="shared" si="34"/>
        <v/>
      </c>
      <c r="I153" s="69"/>
      <c r="J153" s="69"/>
      <c r="K153" s="69"/>
      <c r="L153" s="69"/>
      <c r="M153" s="92"/>
      <c r="N153" s="75"/>
      <c r="O153" s="73"/>
      <c r="P153" s="93" t="str">
        <f t="shared" si="35"/>
        <v/>
      </c>
      <c r="Q153" s="44"/>
      <c r="R153" s="132" t="str">
        <f>IF($F153&lt;&gt;"",VLOOKUP($G153,Konstanter!$C$18:$D$41,2),"")</f>
        <v/>
      </c>
      <c r="S153" s="130">
        <f t="shared" si="37"/>
        <v>1</v>
      </c>
      <c r="T153" s="131">
        <f t="shared" si="38"/>
        <v>1</v>
      </c>
      <c r="U153" s="131">
        <f t="shared" si="39"/>
        <v>0</v>
      </c>
      <c r="V153" s="130" t="str">
        <f t="shared" si="40"/>
        <v/>
      </c>
      <c r="W153" s="131">
        <f t="shared" si="41"/>
        <v>0</v>
      </c>
      <c r="X153" s="130" t="str">
        <f t="shared" si="44"/>
        <v/>
      </c>
      <c r="Y153" s="131" t="str">
        <f t="shared" si="36"/>
        <v/>
      </c>
      <c r="Z153" s="130">
        <f t="shared" si="42"/>
        <v>0</v>
      </c>
      <c r="AA153" s="131" t="str">
        <f t="shared" si="43"/>
        <v>0</v>
      </c>
    </row>
    <row r="154" spans="1:27" s="39" customFormat="1" ht="12.75" x14ac:dyDescent="0.2">
      <c r="A154" s="45">
        <v>148</v>
      </c>
      <c r="B154" s="41"/>
      <c r="C154" s="41"/>
      <c r="D154" s="42"/>
      <c r="E154" s="42"/>
      <c r="F154" s="42"/>
      <c r="G154" s="43"/>
      <c r="H154" s="133" t="str">
        <f t="shared" si="34"/>
        <v/>
      </c>
      <c r="I154" s="69"/>
      <c r="J154" s="69"/>
      <c r="K154" s="69"/>
      <c r="L154" s="69"/>
      <c r="M154" s="92"/>
      <c r="N154" s="75"/>
      <c r="O154" s="73"/>
      <c r="P154" s="93" t="str">
        <f t="shared" si="35"/>
        <v/>
      </c>
      <c r="Q154" s="44"/>
      <c r="R154" s="132" t="str">
        <f>IF($F154&lt;&gt;"",VLOOKUP($G154,Konstanter!$C$18:$D$41,2),"")</f>
        <v/>
      </c>
      <c r="S154" s="130">
        <f t="shared" si="37"/>
        <v>1</v>
      </c>
      <c r="T154" s="131">
        <f t="shared" si="38"/>
        <v>1</v>
      </c>
      <c r="U154" s="131">
        <f t="shared" si="39"/>
        <v>0</v>
      </c>
      <c r="V154" s="130" t="str">
        <f t="shared" si="40"/>
        <v/>
      </c>
      <c r="W154" s="131">
        <f t="shared" si="41"/>
        <v>0</v>
      </c>
      <c r="X154" s="130" t="str">
        <f t="shared" si="44"/>
        <v/>
      </c>
      <c r="Y154" s="131" t="str">
        <f t="shared" si="36"/>
        <v/>
      </c>
      <c r="Z154" s="130">
        <f t="shared" si="42"/>
        <v>0</v>
      </c>
      <c r="AA154" s="131" t="str">
        <f t="shared" si="43"/>
        <v>0</v>
      </c>
    </row>
    <row r="155" spans="1:27" s="39" customFormat="1" ht="12.75" x14ac:dyDescent="0.2">
      <c r="A155" s="45">
        <v>149</v>
      </c>
      <c r="B155" s="41"/>
      <c r="C155" s="41"/>
      <c r="D155" s="42"/>
      <c r="E155" s="42"/>
      <c r="F155" s="42"/>
      <c r="G155" s="43"/>
      <c r="H155" s="133" t="str">
        <f t="shared" si="34"/>
        <v/>
      </c>
      <c r="I155" s="69"/>
      <c r="J155" s="69"/>
      <c r="K155" s="69"/>
      <c r="L155" s="69"/>
      <c r="M155" s="92"/>
      <c r="N155" s="75"/>
      <c r="O155" s="73"/>
      <c r="P155" s="93" t="str">
        <f t="shared" si="35"/>
        <v/>
      </c>
      <c r="Q155" s="44"/>
      <c r="R155" s="132" t="str">
        <f>IF($F155&lt;&gt;"",VLOOKUP($G155,Konstanter!$C$18:$D$41,2),"")</f>
        <v/>
      </c>
      <c r="S155" s="130">
        <f t="shared" si="37"/>
        <v>1</v>
      </c>
      <c r="T155" s="131">
        <f t="shared" si="38"/>
        <v>1</v>
      </c>
      <c r="U155" s="131">
        <f t="shared" si="39"/>
        <v>0</v>
      </c>
      <c r="V155" s="130" t="str">
        <f t="shared" si="40"/>
        <v/>
      </c>
      <c r="W155" s="131">
        <f t="shared" si="41"/>
        <v>0</v>
      </c>
      <c r="X155" s="130" t="str">
        <f t="shared" si="44"/>
        <v/>
      </c>
      <c r="Y155" s="131" t="str">
        <f t="shared" si="36"/>
        <v/>
      </c>
      <c r="Z155" s="130">
        <f t="shared" si="42"/>
        <v>0</v>
      </c>
      <c r="AA155" s="131" t="str">
        <f t="shared" si="43"/>
        <v>0</v>
      </c>
    </row>
    <row r="156" spans="1:27" s="39" customFormat="1" ht="12.75" x14ac:dyDescent="0.2">
      <c r="A156" s="45">
        <v>150</v>
      </c>
      <c r="B156" s="41"/>
      <c r="C156" s="41"/>
      <c r="D156" s="42"/>
      <c r="E156" s="42"/>
      <c r="F156" s="42"/>
      <c r="G156" s="43"/>
      <c r="H156" s="133" t="str">
        <f t="shared" si="34"/>
        <v/>
      </c>
      <c r="I156" s="69"/>
      <c r="J156" s="69"/>
      <c r="K156" s="69"/>
      <c r="L156" s="69"/>
      <c r="M156" s="92"/>
      <c r="N156" s="75"/>
      <c r="O156" s="73"/>
      <c r="P156" s="93" t="str">
        <f t="shared" si="35"/>
        <v/>
      </c>
      <c r="Q156" s="44"/>
      <c r="R156" s="132" t="str">
        <f>IF($F156&lt;&gt;"",VLOOKUP($G156,Konstanter!$C$18:$D$41,2),"")</f>
        <v/>
      </c>
      <c r="S156" s="130">
        <f t="shared" si="37"/>
        <v>1</v>
      </c>
      <c r="T156" s="131">
        <f t="shared" si="38"/>
        <v>1</v>
      </c>
      <c r="U156" s="131">
        <f t="shared" si="39"/>
        <v>0</v>
      </c>
      <c r="V156" s="130" t="str">
        <f t="shared" si="40"/>
        <v/>
      </c>
      <c r="W156" s="131">
        <f t="shared" si="41"/>
        <v>0</v>
      </c>
      <c r="X156" s="130" t="str">
        <f t="shared" si="44"/>
        <v/>
      </c>
      <c r="Y156" s="131" t="str">
        <f t="shared" si="36"/>
        <v/>
      </c>
      <c r="Z156" s="130">
        <f t="shared" si="42"/>
        <v>0</v>
      </c>
      <c r="AA156" s="131" t="str">
        <f t="shared" si="43"/>
        <v>0</v>
      </c>
    </row>
    <row r="157" spans="1:27" s="39" customFormat="1" ht="12.75" x14ac:dyDescent="0.2">
      <c r="A157" s="45">
        <v>151</v>
      </c>
      <c r="B157" s="41"/>
      <c r="C157" s="41"/>
      <c r="D157" s="42"/>
      <c r="E157" s="42"/>
      <c r="F157" s="42"/>
      <c r="G157" s="43"/>
      <c r="H157" s="133" t="str">
        <f t="shared" si="34"/>
        <v/>
      </c>
      <c r="I157" s="69"/>
      <c r="J157" s="69"/>
      <c r="K157" s="69"/>
      <c r="L157" s="69"/>
      <c r="M157" s="92"/>
      <c r="N157" s="75"/>
      <c r="O157" s="73"/>
      <c r="P157" s="93" t="str">
        <f t="shared" si="35"/>
        <v/>
      </c>
      <c r="Q157" s="44"/>
      <c r="R157" s="132" t="str">
        <f>IF($F157&lt;&gt;"",VLOOKUP($G157,Konstanter!$C$18:$D$41,2),"")</f>
        <v/>
      </c>
      <c r="S157" s="130">
        <f t="shared" si="37"/>
        <v>1</v>
      </c>
      <c r="T157" s="131">
        <f t="shared" si="38"/>
        <v>1</v>
      </c>
      <c r="U157" s="131">
        <f t="shared" si="39"/>
        <v>0</v>
      </c>
      <c r="V157" s="130" t="str">
        <f t="shared" si="40"/>
        <v/>
      </c>
      <c r="W157" s="131">
        <f t="shared" si="41"/>
        <v>0</v>
      </c>
      <c r="X157" s="130" t="str">
        <f t="shared" si="44"/>
        <v/>
      </c>
      <c r="Y157" s="131" t="str">
        <f t="shared" si="36"/>
        <v/>
      </c>
      <c r="Z157" s="130">
        <f t="shared" si="42"/>
        <v>0</v>
      </c>
      <c r="AA157" s="131" t="str">
        <f t="shared" si="43"/>
        <v>0</v>
      </c>
    </row>
    <row r="158" spans="1:27" s="39" customFormat="1" ht="12.75" x14ac:dyDescent="0.2">
      <c r="A158" s="45">
        <v>152</v>
      </c>
      <c r="B158" s="41"/>
      <c r="C158" s="41"/>
      <c r="D158" s="42"/>
      <c r="E158" s="42"/>
      <c r="F158" s="42"/>
      <c r="G158" s="43"/>
      <c r="H158" s="133" t="str">
        <f t="shared" si="34"/>
        <v/>
      </c>
      <c r="I158" s="69"/>
      <c r="J158" s="69"/>
      <c r="K158" s="69"/>
      <c r="L158" s="69"/>
      <c r="M158" s="92"/>
      <c r="N158" s="75"/>
      <c r="O158" s="73"/>
      <c r="P158" s="93" t="str">
        <f t="shared" si="35"/>
        <v/>
      </c>
      <c r="Q158" s="44"/>
      <c r="R158" s="132" t="str">
        <f>IF($F158&lt;&gt;"",VLOOKUP($G158,Konstanter!$C$18:$D$41,2),"")</f>
        <v/>
      </c>
      <c r="S158" s="130">
        <f t="shared" si="37"/>
        <v>1</v>
      </c>
      <c r="T158" s="131">
        <f t="shared" si="38"/>
        <v>1</v>
      </c>
      <c r="U158" s="131">
        <f t="shared" si="39"/>
        <v>0</v>
      </c>
      <c r="V158" s="130" t="str">
        <f t="shared" si="40"/>
        <v/>
      </c>
      <c r="W158" s="131">
        <f t="shared" si="41"/>
        <v>0</v>
      </c>
      <c r="X158" s="130" t="str">
        <f t="shared" si="44"/>
        <v/>
      </c>
      <c r="Y158" s="131" t="str">
        <f t="shared" si="36"/>
        <v/>
      </c>
      <c r="Z158" s="130">
        <f t="shared" si="42"/>
        <v>0</v>
      </c>
      <c r="AA158" s="131" t="str">
        <f t="shared" si="43"/>
        <v>0</v>
      </c>
    </row>
    <row r="159" spans="1:27" s="39" customFormat="1" ht="12.75" x14ac:dyDescent="0.2">
      <c r="A159" s="45">
        <v>153</v>
      </c>
      <c r="B159" s="41"/>
      <c r="C159" s="41"/>
      <c r="D159" s="42"/>
      <c r="E159" s="42"/>
      <c r="F159" s="42"/>
      <c r="G159" s="43"/>
      <c r="H159" s="133" t="str">
        <f t="shared" si="34"/>
        <v/>
      </c>
      <c r="I159" s="69"/>
      <c r="J159" s="69"/>
      <c r="K159" s="69"/>
      <c r="L159" s="69"/>
      <c r="M159" s="92"/>
      <c r="N159" s="75"/>
      <c r="O159" s="73"/>
      <c r="P159" s="93" t="str">
        <f t="shared" si="35"/>
        <v/>
      </c>
      <c r="Q159" s="44"/>
      <c r="R159" s="132" t="str">
        <f>IF($F159&lt;&gt;"",VLOOKUP($G159,Konstanter!$C$18:$D$41,2),"")</f>
        <v/>
      </c>
      <c r="S159" s="130">
        <f t="shared" si="37"/>
        <v>1</v>
      </c>
      <c r="T159" s="131">
        <f t="shared" si="38"/>
        <v>1</v>
      </c>
      <c r="U159" s="131">
        <f t="shared" si="39"/>
        <v>0</v>
      </c>
      <c r="V159" s="130" t="str">
        <f t="shared" si="40"/>
        <v/>
      </c>
      <c r="W159" s="131">
        <f t="shared" si="41"/>
        <v>0</v>
      </c>
      <c r="X159" s="130" t="str">
        <f t="shared" si="44"/>
        <v/>
      </c>
      <c r="Y159" s="131" t="str">
        <f t="shared" si="36"/>
        <v/>
      </c>
      <c r="Z159" s="130">
        <f t="shared" si="42"/>
        <v>0</v>
      </c>
      <c r="AA159" s="131" t="str">
        <f t="shared" si="43"/>
        <v>0</v>
      </c>
    </row>
    <row r="160" spans="1:27" s="39" customFormat="1" ht="12.75" x14ac:dyDescent="0.2">
      <c r="A160" s="45">
        <v>154</v>
      </c>
      <c r="B160" s="41"/>
      <c r="C160" s="41"/>
      <c r="D160" s="42"/>
      <c r="E160" s="42"/>
      <c r="F160" s="42"/>
      <c r="G160" s="43"/>
      <c r="H160" s="133" t="str">
        <f t="shared" si="34"/>
        <v/>
      </c>
      <c r="I160" s="69"/>
      <c r="J160" s="69"/>
      <c r="K160" s="69"/>
      <c r="L160" s="69"/>
      <c r="M160" s="92"/>
      <c r="N160" s="75"/>
      <c r="O160" s="73"/>
      <c r="P160" s="93" t="str">
        <f t="shared" si="35"/>
        <v/>
      </c>
      <c r="Q160" s="44"/>
      <c r="R160" s="132" t="str">
        <f>IF($F160&lt;&gt;"",VLOOKUP($G160,Konstanter!$C$18:$D$41,2),"")</f>
        <v/>
      </c>
      <c r="S160" s="130">
        <f t="shared" si="37"/>
        <v>1</v>
      </c>
      <c r="T160" s="131">
        <f t="shared" si="38"/>
        <v>1</v>
      </c>
      <c r="U160" s="131">
        <f t="shared" si="39"/>
        <v>0</v>
      </c>
      <c r="V160" s="130" t="str">
        <f t="shared" si="40"/>
        <v/>
      </c>
      <c r="W160" s="131">
        <f t="shared" si="41"/>
        <v>0</v>
      </c>
      <c r="X160" s="130" t="str">
        <f t="shared" si="44"/>
        <v/>
      </c>
      <c r="Y160" s="131" t="str">
        <f t="shared" si="36"/>
        <v/>
      </c>
      <c r="Z160" s="130">
        <f t="shared" si="42"/>
        <v>0</v>
      </c>
      <c r="AA160" s="131" t="str">
        <f t="shared" si="43"/>
        <v>0</v>
      </c>
    </row>
    <row r="161" spans="1:27" s="39" customFormat="1" ht="12.75" x14ac:dyDescent="0.2">
      <c r="A161" s="45">
        <v>155</v>
      </c>
      <c r="B161" s="41"/>
      <c r="C161" s="41"/>
      <c r="D161" s="42"/>
      <c r="E161" s="42"/>
      <c r="F161" s="42"/>
      <c r="G161" s="43"/>
      <c r="H161" s="133" t="str">
        <f t="shared" si="34"/>
        <v/>
      </c>
      <c r="I161" s="69"/>
      <c r="J161" s="69"/>
      <c r="K161" s="69"/>
      <c r="L161" s="69"/>
      <c r="M161" s="92"/>
      <c r="N161" s="75"/>
      <c r="O161" s="73"/>
      <c r="P161" s="93" t="str">
        <f t="shared" si="35"/>
        <v/>
      </c>
      <c r="Q161" s="44"/>
      <c r="R161" s="132" t="str">
        <f>IF($F161&lt;&gt;"",VLOOKUP($G161,Konstanter!$C$18:$D$41,2),"")</f>
        <v/>
      </c>
      <c r="S161" s="130">
        <f t="shared" si="37"/>
        <v>1</v>
      </c>
      <c r="T161" s="131">
        <f t="shared" si="38"/>
        <v>1</v>
      </c>
      <c r="U161" s="131">
        <f t="shared" si="39"/>
        <v>0</v>
      </c>
      <c r="V161" s="130" t="str">
        <f t="shared" si="40"/>
        <v/>
      </c>
      <c r="W161" s="131">
        <f t="shared" si="41"/>
        <v>0</v>
      </c>
      <c r="X161" s="130" t="str">
        <f t="shared" si="44"/>
        <v/>
      </c>
      <c r="Y161" s="131" t="str">
        <f t="shared" si="36"/>
        <v/>
      </c>
      <c r="Z161" s="130">
        <f t="shared" si="42"/>
        <v>0</v>
      </c>
      <c r="AA161" s="131" t="str">
        <f t="shared" si="43"/>
        <v>0</v>
      </c>
    </row>
    <row r="162" spans="1:27" s="39" customFormat="1" ht="12.75" x14ac:dyDescent="0.2">
      <c r="A162" s="45">
        <v>156</v>
      </c>
      <c r="B162" s="41"/>
      <c r="C162" s="41"/>
      <c r="D162" s="42"/>
      <c r="E162" s="42"/>
      <c r="F162" s="42"/>
      <c r="G162" s="43"/>
      <c r="H162" s="133" t="str">
        <f t="shared" si="34"/>
        <v/>
      </c>
      <c r="I162" s="69"/>
      <c r="J162" s="69"/>
      <c r="K162" s="69"/>
      <c r="L162" s="69"/>
      <c r="M162" s="92"/>
      <c r="N162" s="75"/>
      <c r="O162" s="73"/>
      <c r="P162" s="93" t="str">
        <f t="shared" si="35"/>
        <v/>
      </c>
      <c r="Q162" s="44"/>
      <c r="R162" s="132" t="str">
        <f>IF($F162&lt;&gt;"",VLOOKUP($G162,Konstanter!$C$18:$D$41,2),"")</f>
        <v/>
      </c>
      <c r="S162" s="130">
        <f t="shared" si="37"/>
        <v>1</v>
      </c>
      <c r="T162" s="131">
        <f t="shared" si="38"/>
        <v>1</v>
      </c>
      <c r="U162" s="131">
        <f t="shared" si="39"/>
        <v>0</v>
      </c>
      <c r="V162" s="130" t="str">
        <f t="shared" si="40"/>
        <v/>
      </c>
      <c r="W162" s="131">
        <f t="shared" si="41"/>
        <v>0</v>
      </c>
      <c r="X162" s="130" t="str">
        <f t="shared" si="44"/>
        <v/>
      </c>
      <c r="Y162" s="131" t="str">
        <f t="shared" si="36"/>
        <v/>
      </c>
      <c r="Z162" s="130">
        <f t="shared" si="42"/>
        <v>0</v>
      </c>
      <c r="AA162" s="131" t="str">
        <f t="shared" si="43"/>
        <v>0</v>
      </c>
    </row>
    <row r="163" spans="1:27" s="39" customFormat="1" ht="12.75" x14ac:dyDescent="0.2">
      <c r="A163" s="45">
        <v>157</v>
      </c>
      <c r="B163" s="41"/>
      <c r="C163" s="41"/>
      <c r="D163" s="42"/>
      <c r="E163" s="42"/>
      <c r="F163" s="42"/>
      <c r="G163" s="43"/>
      <c r="H163" s="133" t="str">
        <f t="shared" si="34"/>
        <v/>
      </c>
      <c r="I163" s="69"/>
      <c r="J163" s="69"/>
      <c r="K163" s="69"/>
      <c r="L163" s="69"/>
      <c r="M163" s="92"/>
      <c r="N163" s="75"/>
      <c r="O163" s="73"/>
      <c r="P163" s="93" t="str">
        <f t="shared" si="35"/>
        <v/>
      </c>
      <c r="Q163" s="44"/>
      <c r="R163" s="132" t="str">
        <f>IF($F163&lt;&gt;"",VLOOKUP($G163,Konstanter!$C$18:$D$41,2),"")</f>
        <v/>
      </c>
      <c r="S163" s="130">
        <f t="shared" si="37"/>
        <v>1</v>
      </c>
      <c r="T163" s="131">
        <f t="shared" si="38"/>
        <v>1</v>
      </c>
      <c r="U163" s="131">
        <f t="shared" si="39"/>
        <v>0</v>
      </c>
      <c r="V163" s="130" t="str">
        <f t="shared" si="40"/>
        <v/>
      </c>
      <c r="W163" s="131">
        <f t="shared" si="41"/>
        <v>0</v>
      </c>
      <c r="X163" s="130" t="str">
        <f t="shared" si="44"/>
        <v/>
      </c>
      <c r="Y163" s="131" t="str">
        <f t="shared" si="36"/>
        <v/>
      </c>
      <c r="Z163" s="130">
        <f t="shared" si="42"/>
        <v>0</v>
      </c>
      <c r="AA163" s="131" t="str">
        <f t="shared" si="43"/>
        <v>0</v>
      </c>
    </row>
    <row r="164" spans="1:27" s="39" customFormat="1" ht="12.75" x14ac:dyDescent="0.2">
      <c r="A164" s="45">
        <v>158</v>
      </c>
      <c r="B164" s="41"/>
      <c r="C164" s="41"/>
      <c r="D164" s="42"/>
      <c r="E164" s="42"/>
      <c r="F164" s="42"/>
      <c r="G164" s="43"/>
      <c r="H164" s="133" t="str">
        <f t="shared" si="34"/>
        <v/>
      </c>
      <c r="I164" s="69"/>
      <c r="J164" s="69"/>
      <c r="K164" s="69"/>
      <c r="L164" s="69"/>
      <c r="M164" s="92"/>
      <c r="N164" s="75"/>
      <c r="O164" s="73"/>
      <c r="P164" s="93" t="str">
        <f t="shared" si="35"/>
        <v/>
      </c>
      <c r="Q164" s="44"/>
      <c r="R164" s="132" t="str">
        <f>IF($F164&lt;&gt;"",VLOOKUP($G164,Konstanter!$C$18:$D$41,2),"")</f>
        <v/>
      </c>
      <c r="S164" s="130">
        <f t="shared" si="37"/>
        <v>1</v>
      </c>
      <c r="T164" s="131">
        <f t="shared" si="38"/>
        <v>1</v>
      </c>
      <c r="U164" s="131">
        <f t="shared" si="39"/>
        <v>0</v>
      </c>
      <c r="V164" s="130" t="str">
        <f t="shared" si="40"/>
        <v/>
      </c>
      <c r="W164" s="131">
        <f t="shared" si="41"/>
        <v>0</v>
      </c>
      <c r="X164" s="130" t="str">
        <f t="shared" si="44"/>
        <v/>
      </c>
      <c r="Y164" s="131" t="str">
        <f t="shared" si="36"/>
        <v/>
      </c>
      <c r="Z164" s="130">
        <f t="shared" si="42"/>
        <v>0</v>
      </c>
      <c r="AA164" s="131" t="str">
        <f t="shared" si="43"/>
        <v>0</v>
      </c>
    </row>
    <row r="165" spans="1:27" s="39" customFormat="1" ht="12.75" x14ac:dyDescent="0.2">
      <c r="A165" s="45">
        <v>159</v>
      </c>
      <c r="B165" s="41"/>
      <c r="C165" s="41"/>
      <c r="D165" s="42"/>
      <c r="E165" s="42"/>
      <c r="F165" s="42"/>
      <c r="G165" s="43"/>
      <c r="H165" s="133" t="str">
        <f t="shared" si="34"/>
        <v/>
      </c>
      <c r="I165" s="69"/>
      <c r="J165" s="69"/>
      <c r="K165" s="69"/>
      <c r="L165" s="69"/>
      <c r="M165" s="92"/>
      <c r="N165" s="75"/>
      <c r="O165" s="73"/>
      <c r="P165" s="93" t="str">
        <f t="shared" si="35"/>
        <v/>
      </c>
      <c r="Q165" s="44"/>
      <c r="R165" s="132" t="str">
        <f>IF($F165&lt;&gt;"",VLOOKUP($G165,Konstanter!$C$18:$D$41,2),"")</f>
        <v/>
      </c>
      <c r="S165" s="130">
        <f t="shared" si="37"/>
        <v>1</v>
      </c>
      <c r="T165" s="131">
        <f t="shared" si="38"/>
        <v>1</v>
      </c>
      <c r="U165" s="131">
        <f t="shared" si="39"/>
        <v>0</v>
      </c>
      <c r="V165" s="130" t="str">
        <f t="shared" si="40"/>
        <v/>
      </c>
      <c r="W165" s="131">
        <f t="shared" si="41"/>
        <v>0</v>
      </c>
      <c r="X165" s="130" t="str">
        <f t="shared" si="44"/>
        <v/>
      </c>
      <c r="Y165" s="131" t="str">
        <f t="shared" si="36"/>
        <v/>
      </c>
      <c r="Z165" s="130">
        <f t="shared" si="42"/>
        <v>0</v>
      </c>
      <c r="AA165" s="131" t="str">
        <f t="shared" si="43"/>
        <v>0</v>
      </c>
    </row>
    <row r="166" spans="1:27" s="39" customFormat="1" ht="12.75" x14ac:dyDescent="0.2">
      <c r="A166" s="45">
        <v>160</v>
      </c>
      <c r="B166" s="41"/>
      <c r="C166" s="41"/>
      <c r="D166" s="42"/>
      <c r="E166" s="42"/>
      <c r="F166" s="42"/>
      <c r="G166" s="43"/>
      <c r="H166" s="133" t="str">
        <f t="shared" si="34"/>
        <v/>
      </c>
      <c r="I166" s="69"/>
      <c r="J166" s="69"/>
      <c r="K166" s="69"/>
      <c r="L166" s="69"/>
      <c r="M166" s="92"/>
      <c r="N166" s="75"/>
      <c r="O166" s="73"/>
      <c r="P166" s="93" t="str">
        <f t="shared" si="35"/>
        <v/>
      </c>
      <c r="Q166" s="44"/>
      <c r="R166" s="132" t="str">
        <f>IF($F166&lt;&gt;"",VLOOKUP($G166,Konstanter!$C$18:$D$41,2),"")</f>
        <v/>
      </c>
      <c r="S166" s="130">
        <f t="shared" si="37"/>
        <v>1</v>
      </c>
      <c r="T166" s="131">
        <f t="shared" si="38"/>
        <v>1</v>
      </c>
      <c r="U166" s="131">
        <f t="shared" si="39"/>
        <v>0</v>
      </c>
      <c r="V166" s="130" t="str">
        <f t="shared" si="40"/>
        <v/>
      </c>
      <c r="W166" s="131">
        <f t="shared" si="41"/>
        <v>0</v>
      </c>
      <c r="X166" s="130" t="str">
        <f t="shared" si="44"/>
        <v/>
      </c>
      <c r="Y166" s="131" t="str">
        <f t="shared" si="36"/>
        <v/>
      </c>
      <c r="Z166" s="130">
        <f t="shared" si="42"/>
        <v>0</v>
      </c>
      <c r="AA166" s="131" t="str">
        <f t="shared" si="43"/>
        <v>0</v>
      </c>
    </row>
    <row r="167" spans="1:27" s="39" customFormat="1" ht="12.75" x14ac:dyDescent="0.2">
      <c r="A167" s="45">
        <v>161</v>
      </c>
      <c r="B167" s="41"/>
      <c r="C167" s="41"/>
      <c r="D167" s="42"/>
      <c r="E167" s="42"/>
      <c r="F167" s="42"/>
      <c r="G167" s="43"/>
      <c r="H167" s="133" t="str">
        <f t="shared" si="34"/>
        <v/>
      </c>
      <c r="I167" s="69"/>
      <c r="J167" s="69"/>
      <c r="K167" s="69"/>
      <c r="L167" s="69"/>
      <c r="M167" s="92"/>
      <c r="N167" s="75"/>
      <c r="O167" s="73"/>
      <c r="P167" s="93" t="str">
        <f t="shared" ref="P167:P198" si="45">IF($B167="","",
IF($M167&lt;&gt;"",IF(COUNT($H167:$L167)&gt;0,"Velg bankett ELLER trening",IF(E167&lt;&gt;"","Fjern kjønn",N167)),
IF($D167="","Oppgi alder",
IF($E167="","Oppgi kjønn",
IF($G167="","Mangler nåværende grad",
IF($O167="HI",IF(COUNTIF($I167:$L167,0)=0,
"Anngi treningsdag med '0'",SUM($R167,$N167)),
IF(COUNTIF($O167,0)&gt;0,IF(COUNTIF($I167:$L167,0)=0,
"Anngi treningsdag med '0'",SUM($R167,$N167)),
IF(SUM($I167:$L167)=0,"Mangler treningsavgift",SUM($H167:$N167)))))))))</f>
        <v/>
      </c>
      <c r="Q167" s="44"/>
      <c r="R167" s="132" t="str">
        <f>IF($F167&lt;&gt;"",VLOOKUP($G167,Konstanter!$C$18:$D$41,2),"")</f>
        <v/>
      </c>
      <c r="S167" s="130">
        <f t="shared" si="37"/>
        <v>1</v>
      </c>
      <c r="T167" s="131">
        <f t="shared" si="38"/>
        <v>1</v>
      </c>
      <c r="U167" s="131">
        <f t="shared" si="39"/>
        <v>0</v>
      </c>
      <c r="V167" s="130" t="str">
        <f t="shared" si="40"/>
        <v/>
      </c>
      <c r="W167" s="131">
        <f t="shared" si="41"/>
        <v>0</v>
      </c>
      <c r="X167" s="130" t="str">
        <f t="shared" si="44"/>
        <v/>
      </c>
      <c r="Y167" s="131" t="str">
        <f t="shared" si="36"/>
        <v/>
      </c>
      <c r="Z167" s="130">
        <f t="shared" si="42"/>
        <v>0</v>
      </c>
      <c r="AA167" s="131" t="str">
        <f t="shared" si="43"/>
        <v>0</v>
      </c>
    </row>
    <row r="168" spans="1:27" s="39" customFormat="1" ht="12.75" x14ac:dyDescent="0.2">
      <c r="A168" s="45">
        <v>162</v>
      </c>
      <c r="B168" s="41"/>
      <c r="C168" s="41"/>
      <c r="D168" s="42"/>
      <c r="E168" s="42"/>
      <c r="F168" s="42"/>
      <c r="G168" s="43"/>
      <c r="H168" s="133" t="str">
        <f t="shared" si="34"/>
        <v/>
      </c>
      <c r="I168" s="69"/>
      <c r="J168" s="69"/>
      <c r="K168" s="69"/>
      <c r="L168" s="69"/>
      <c r="M168" s="92"/>
      <c r="N168" s="75"/>
      <c r="O168" s="73"/>
      <c r="P168" s="93" t="str">
        <f t="shared" si="45"/>
        <v/>
      </c>
      <c r="Q168" s="44"/>
      <c r="R168" s="132" t="str">
        <f>IF($F168&lt;&gt;"",VLOOKUP($G168,Konstanter!$C$18:$D$41,2),"")</f>
        <v/>
      </c>
      <c r="S168" s="130">
        <f t="shared" si="37"/>
        <v>1</v>
      </c>
      <c r="T168" s="131">
        <f t="shared" si="38"/>
        <v>1</v>
      </c>
      <c r="U168" s="131">
        <f t="shared" si="39"/>
        <v>0</v>
      </c>
      <c r="V168" s="130" t="str">
        <f t="shared" si="40"/>
        <v/>
      </c>
      <c r="W168" s="131">
        <f t="shared" si="41"/>
        <v>0</v>
      </c>
      <c r="X168" s="130" t="str">
        <f t="shared" si="44"/>
        <v/>
      </c>
      <c r="Y168" s="131" t="str">
        <f t="shared" si="36"/>
        <v/>
      </c>
      <c r="Z168" s="130">
        <f t="shared" si="42"/>
        <v>0</v>
      </c>
      <c r="AA168" s="131" t="str">
        <f t="shared" si="43"/>
        <v>0</v>
      </c>
    </row>
    <row r="169" spans="1:27" s="39" customFormat="1" ht="12.75" x14ac:dyDescent="0.2">
      <c r="A169" s="45">
        <v>163</v>
      </c>
      <c r="B169" s="41"/>
      <c r="C169" s="41"/>
      <c r="D169" s="42"/>
      <c r="E169" s="42"/>
      <c r="F169" s="42"/>
      <c r="G169" s="43"/>
      <c r="H169" s="133" t="str">
        <f t="shared" si="34"/>
        <v/>
      </c>
      <c r="I169" s="69"/>
      <c r="J169" s="69"/>
      <c r="K169" s="69"/>
      <c r="L169" s="69"/>
      <c r="M169" s="92"/>
      <c r="N169" s="75"/>
      <c r="O169" s="73"/>
      <c r="P169" s="93" t="str">
        <f t="shared" si="45"/>
        <v/>
      </c>
      <c r="Q169" s="44"/>
      <c r="R169" s="132" t="str">
        <f>IF($F169&lt;&gt;"",VLOOKUP($G169,Konstanter!$C$18:$D$41,2),"")</f>
        <v/>
      </c>
      <c r="S169" s="130">
        <f t="shared" si="37"/>
        <v>1</v>
      </c>
      <c r="T169" s="131">
        <f t="shared" si="38"/>
        <v>1</v>
      </c>
      <c r="U169" s="131">
        <f t="shared" si="39"/>
        <v>0</v>
      </c>
      <c r="V169" s="130" t="str">
        <f t="shared" si="40"/>
        <v/>
      </c>
      <c r="W169" s="131">
        <f t="shared" si="41"/>
        <v>0</v>
      </c>
      <c r="X169" s="130" t="str">
        <f t="shared" si="44"/>
        <v/>
      </c>
      <c r="Y169" s="131" t="str">
        <f t="shared" si="36"/>
        <v/>
      </c>
      <c r="Z169" s="130">
        <f t="shared" si="42"/>
        <v>0</v>
      </c>
      <c r="AA169" s="131" t="str">
        <f t="shared" si="43"/>
        <v>0</v>
      </c>
    </row>
    <row r="170" spans="1:27" s="39" customFormat="1" ht="12.75" x14ac:dyDescent="0.2">
      <c r="A170" s="45">
        <v>164</v>
      </c>
      <c r="B170" s="41"/>
      <c r="C170" s="41"/>
      <c r="D170" s="42"/>
      <c r="E170" s="42"/>
      <c r="F170" s="42"/>
      <c r="G170" s="43"/>
      <c r="H170" s="133" t="str">
        <f t="shared" si="34"/>
        <v/>
      </c>
      <c r="I170" s="69"/>
      <c r="J170" s="69"/>
      <c r="K170" s="69"/>
      <c r="L170" s="69"/>
      <c r="M170" s="92"/>
      <c r="N170" s="75"/>
      <c r="O170" s="73"/>
      <c r="P170" s="93" t="str">
        <f t="shared" si="45"/>
        <v/>
      </c>
      <c r="Q170" s="44"/>
      <c r="R170" s="132" t="str">
        <f>IF($F170&lt;&gt;"",VLOOKUP($G170,Konstanter!$C$18:$D$41,2),"")</f>
        <v/>
      </c>
      <c r="S170" s="130">
        <f t="shared" si="37"/>
        <v>1</v>
      </c>
      <c r="T170" s="131">
        <f t="shared" si="38"/>
        <v>1</v>
      </c>
      <c r="U170" s="131">
        <f t="shared" si="39"/>
        <v>0</v>
      </c>
      <c r="V170" s="130" t="str">
        <f t="shared" si="40"/>
        <v/>
      </c>
      <c r="W170" s="131">
        <f t="shared" si="41"/>
        <v>0</v>
      </c>
      <c r="X170" s="130" t="str">
        <f t="shared" si="44"/>
        <v/>
      </c>
      <c r="Y170" s="131" t="str">
        <f t="shared" si="36"/>
        <v/>
      </c>
      <c r="Z170" s="130">
        <f t="shared" si="42"/>
        <v>0</v>
      </c>
      <c r="AA170" s="131" t="str">
        <f t="shared" si="43"/>
        <v>0</v>
      </c>
    </row>
    <row r="171" spans="1:27" s="39" customFormat="1" ht="12.75" x14ac:dyDescent="0.2">
      <c r="A171" s="45">
        <v>165</v>
      </c>
      <c r="B171" s="41"/>
      <c r="C171" s="41"/>
      <c r="D171" s="42"/>
      <c r="E171" s="42"/>
      <c r="F171" s="42"/>
      <c r="G171" s="43"/>
      <c r="H171" s="133" t="str">
        <f t="shared" si="34"/>
        <v/>
      </c>
      <c r="I171" s="69"/>
      <c r="J171" s="69"/>
      <c r="K171" s="69"/>
      <c r="L171" s="69"/>
      <c r="M171" s="92"/>
      <c r="N171" s="75"/>
      <c r="O171" s="73"/>
      <c r="P171" s="93" t="str">
        <f t="shared" si="45"/>
        <v/>
      </c>
      <c r="Q171" s="44"/>
      <c r="R171" s="132" t="str">
        <f>IF($F171&lt;&gt;"",VLOOKUP($G171,Konstanter!$C$18:$D$41,2),"")</f>
        <v/>
      </c>
      <c r="S171" s="130">
        <f t="shared" si="37"/>
        <v>1</v>
      </c>
      <c r="T171" s="131">
        <f t="shared" si="38"/>
        <v>1</v>
      </c>
      <c r="U171" s="131">
        <f t="shared" si="39"/>
        <v>0</v>
      </c>
      <c r="V171" s="130" t="str">
        <f t="shared" si="40"/>
        <v/>
      </c>
      <c r="W171" s="131">
        <f t="shared" si="41"/>
        <v>0</v>
      </c>
      <c r="X171" s="130" t="str">
        <f t="shared" si="44"/>
        <v/>
      </c>
      <c r="Y171" s="131" t="str">
        <f t="shared" si="36"/>
        <v/>
      </c>
      <c r="Z171" s="130">
        <f t="shared" si="42"/>
        <v>0</v>
      </c>
      <c r="AA171" s="131" t="str">
        <f t="shared" si="43"/>
        <v>0</v>
      </c>
    </row>
    <row r="172" spans="1:27" s="39" customFormat="1" ht="12.75" x14ac:dyDescent="0.2">
      <c r="A172" s="45">
        <v>166</v>
      </c>
      <c r="B172" s="41"/>
      <c r="C172" s="41"/>
      <c r="D172" s="42"/>
      <c r="E172" s="42"/>
      <c r="F172" s="42"/>
      <c r="G172" s="43"/>
      <c r="H172" s="133" t="str">
        <f t="shared" si="34"/>
        <v/>
      </c>
      <c r="I172" s="69"/>
      <c r="J172" s="69"/>
      <c r="K172" s="69"/>
      <c r="L172" s="69"/>
      <c r="M172" s="92"/>
      <c r="N172" s="75"/>
      <c r="O172" s="73"/>
      <c r="P172" s="93" t="str">
        <f t="shared" si="45"/>
        <v/>
      </c>
      <c r="Q172" s="44"/>
      <c r="R172" s="132" t="str">
        <f>IF($F172&lt;&gt;"",VLOOKUP($G172,Konstanter!$C$18:$D$41,2),"")</f>
        <v/>
      </c>
      <c r="S172" s="130">
        <f t="shared" si="37"/>
        <v>1</v>
      </c>
      <c r="T172" s="131">
        <f t="shared" si="38"/>
        <v>1</v>
      </c>
      <c r="U172" s="131">
        <f t="shared" si="39"/>
        <v>0</v>
      </c>
      <c r="V172" s="130" t="str">
        <f t="shared" si="40"/>
        <v/>
      </c>
      <c r="W172" s="131">
        <f t="shared" si="41"/>
        <v>0</v>
      </c>
      <c r="X172" s="130" t="str">
        <f t="shared" si="44"/>
        <v/>
      </c>
      <c r="Y172" s="131" t="str">
        <f t="shared" si="36"/>
        <v/>
      </c>
      <c r="Z172" s="130">
        <f t="shared" si="42"/>
        <v>0</v>
      </c>
      <c r="AA172" s="131" t="str">
        <f t="shared" si="43"/>
        <v>0</v>
      </c>
    </row>
    <row r="173" spans="1:27" s="39" customFormat="1" ht="12.75" x14ac:dyDescent="0.2">
      <c r="A173" s="45">
        <v>167</v>
      </c>
      <c r="B173" s="41"/>
      <c r="C173" s="41"/>
      <c r="D173" s="42"/>
      <c r="E173" s="42"/>
      <c r="F173" s="42"/>
      <c r="G173" s="43"/>
      <c r="H173" s="133" t="str">
        <f t="shared" si="34"/>
        <v/>
      </c>
      <c r="I173" s="69"/>
      <c r="J173" s="69"/>
      <c r="K173" s="69"/>
      <c r="L173" s="69"/>
      <c r="M173" s="92"/>
      <c r="N173" s="75"/>
      <c r="O173" s="73"/>
      <c r="P173" s="93" t="str">
        <f t="shared" si="45"/>
        <v/>
      </c>
      <c r="Q173" s="44"/>
      <c r="R173" s="132" t="str">
        <f>IF($F173&lt;&gt;"",VLOOKUP($G173,Konstanter!$C$18:$D$41,2),"")</f>
        <v/>
      </c>
      <c r="S173" s="130">
        <f t="shared" si="37"/>
        <v>1</v>
      </c>
      <c r="T173" s="131">
        <f t="shared" si="38"/>
        <v>1</v>
      </c>
      <c r="U173" s="131">
        <f t="shared" si="39"/>
        <v>0</v>
      </c>
      <c r="V173" s="130" t="str">
        <f t="shared" si="40"/>
        <v/>
      </c>
      <c r="W173" s="131">
        <f t="shared" si="41"/>
        <v>0</v>
      </c>
      <c r="X173" s="130" t="str">
        <f t="shared" si="44"/>
        <v/>
      </c>
      <c r="Y173" s="131" t="str">
        <f t="shared" si="36"/>
        <v/>
      </c>
      <c r="Z173" s="130">
        <f t="shared" si="42"/>
        <v>0</v>
      </c>
      <c r="AA173" s="131" t="str">
        <f t="shared" si="43"/>
        <v>0</v>
      </c>
    </row>
    <row r="174" spans="1:27" s="39" customFormat="1" ht="12.75" x14ac:dyDescent="0.2">
      <c r="A174" s="45">
        <v>168</v>
      </c>
      <c r="B174" s="41"/>
      <c r="C174" s="41"/>
      <c r="D174" s="42"/>
      <c r="E174" s="42"/>
      <c r="F174" s="42"/>
      <c r="G174" s="43"/>
      <c r="H174" s="133" t="str">
        <f t="shared" si="34"/>
        <v/>
      </c>
      <c r="I174" s="69"/>
      <c r="J174" s="69"/>
      <c r="K174" s="69"/>
      <c r="L174" s="69"/>
      <c r="M174" s="92"/>
      <c r="N174" s="75"/>
      <c r="O174" s="73"/>
      <c r="P174" s="93" t="str">
        <f t="shared" si="45"/>
        <v/>
      </c>
      <c r="Q174" s="44"/>
      <c r="R174" s="132" t="str">
        <f>IF($F174&lt;&gt;"",VLOOKUP($G174,Konstanter!$C$18:$D$41,2),"")</f>
        <v/>
      </c>
      <c r="S174" s="130">
        <f t="shared" si="37"/>
        <v>1</v>
      </c>
      <c r="T174" s="131">
        <f t="shared" si="38"/>
        <v>1</v>
      </c>
      <c r="U174" s="131">
        <f t="shared" si="39"/>
        <v>0</v>
      </c>
      <c r="V174" s="130" t="str">
        <f t="shared" si="40"/>
        <v/>
      </c>
      <c r="W174" s="131">
        <f t="shared" si="41"/>
        <v>0</v>
      </c>
      <c r="X174" s="130" t="str">
        <f t="shared" si="44"/>
        <v/>
      </c>
      <c r="Y174" s="131" t="str">
        <f t="shared" si="36"/>
        <v/>
      </c>
      <c r="Z174" s="130">
        <f t="shared" si="42"/>
        <v>0</v>
      </c>
      <c r="AA174" s="131" t="str">
        <f t="shared" si="43"/>
        <v>0</v>
      </c>
    </row>
    <row r="175" spans="1:27" s="39" customFormat="1" ht="12.75" x14ac:dyDescent="0.2">
      <c r="A175" s="45">
        <v>169</v>
      </c>
      <c r="B175" s="41"/>
      <c r="C175" s="41"/>
      <c r="D175" s="42"/>
      <c r="E175" s="42"/>
      <c r="F175" s="42"/>
      <c r="G175" s="43"/>
      <c r="H175" s="133" t="str">
        <f t="shared" si="34"/>
        <v/>
      </c>
      <c r="I175" s="69"/>
      <c r="J175" s="69"/>
      <c r="K175" s="69"/>
      <c r="L175" s="69"/>
      <c r="M175" s="92"/>
      <c r="N175" s="75"/>
      <c r="O175" s="73"/>
      <c r="P175" s="93" t="str">
        <f t="shared" si="45"/>
        <v/>
      </c>
      <c r="Q175" s="44"/>
      <c r="R175" s="132" t="str">
        <f>IF($F175&lt;&gt;"",VLOOKUP($G175,Konstanter!$C$18:$D$41,2),"")</f>
        <v/>
      </c>
      <c r="S175" s="130">
        <f t="shared" si="37"/>
        <v>1</v>
      </c>
      <c r="T175" s="131">
        <f t="shared" si="38"/>
        <v>1</v>
      </c>
      <c r="U175" s="131">
        <f t="shared" si="39"/>
        <v>0</v>
      </c>
      <c r="V175" s="130" t="str">
        <f t="shared" si="40"/>
        <v/>
      </c>
      <c r="W175" s="131">
        <f t="shared" si="41"/>
        <v>0</v>
      </c>
      <c r="X175" s="130" t="str">
        <f t="shared" si="44"/>
        <v/>
      </c>
      <c r="Y175" s="131" t="str">
        <f t="shared" si="36"/>
        <v/>
      </c>
      <c r="Z175" s="130">
        <f t="shared" si="42"/>
        <v>0</v>
      </c>
      <c r="AA175" s="131" t="str">
        <f t="shared" si="43"/>
        <v>0</v>
      </c>
    </row>
    <row r="176" spans="1:27" s="39" customFormat="1" ht="12.75" x14ac:dyDescent="0.2">
      <c r="A176" s="45">
        <v>170</v>
      </c>
      <c r="B176" s="41"/>
      <c r="C176" s="41"/>
      <c r="D176" s="42"/>
      <c r="E176" s="42"/>
      <c r="F176" s="42"/>
      <c r="G176" s="43"/>
      <c r="H176" s="133" t="str">
        <f t="shared" si="34"/>
        <v/>
      </c>
      <c r="I176" s="69"/>
      <c r="J176" s="69"/>
      <c r="K176" s="69"/>
      <c r="L176" s="69"/>
      <c r="M176" s="92"/>
      <c r="N176" s="75"/>
      <c r="O176" s="73"/>
      <c r="P176" s="93" t="str">
        <f t="shared" si="45"/>
        <v/>
      </c>
      <c r="Q176" s="44"/>
      <c r="R176" s="132" t="str">
        <f>IF($F176&lt;&gt;"",VLOOKUP($G176,Konstanter!$C$18:$D$41,2),"")</f>
        <v/>
      </c>
      <c r="S176" s="130">
        <f t="shared" si="37"/>
        <v>1</v>
      </c>
      <c r="T176" s="131">
        <f t="shared" si="38"/>
        <v>1</v>
      </c>
      <c r="U176" s="131">
        <f t="shared" si="39"/>
        <v>0</v>
      </c>
      <c r="V176" s="130" t="str">
        <f t="shared" si="40"/>
        <v/>
      </c>
      <c r="W176" s="131">
        <f t="shared" si="41"/>
        <v>0</v>
      </c>
      <c r="X176" s="130" t="str">
        <f t="shared" si="44"/>
        <v/>
      </c>
      <c r="Y176" s="131" t="str">
        <f t="shared" si="36"/>
        <v/>
      </c>
      <c r="Z176" s="130">
        <f t="shared" si="42"/>
        <v>0</v>
      </c>
      <c r="AA176" s="131" t="str">
        <f t="shared" si="43"/>
        <v>0</v>
      </c>
    </row>
    <row r="177" spans="1:27" s="39" customFormat="1" ht="12.75" x14ac:dyDescent="0.2">
      <c r="A177" s="45">
        <v>171</v>
      </c>
      <c r="B177" s="41"/>
      <c r="C177" s="41"/>
      <c r="D177" s="42"/>
      <c r="E177" s="42"/>
      <c r="F177" s="42"/>
      <c r="G177" s="43"/>
      <c r="H177" s="133" t="str">
        <f t="shared" si="34"/>
        <v/>
      </c>
      <c r="I177" s="69"/>
      <c r="J177" s="69"/>
      <c r="K177" s="69"/>
      <c r="L177" s="69"/>
      <c r="M177" s="92"/>
      <c r="N177" s="75"/>
      <c r="O177" s="73"/>
      <c r="P177" s="93" t="str">
        <f t="shared" si="45"/>
        <v/>
      </c>
      <c r="Q177" s="44"/>
      <c r="R177" s="132" t="str">
        <f>IF($F177&lt;&gt;"",VLOOKUP($G177,Konstanter!$C$18:$D$41,2),"")</f>
        <v/>
      </c>
      <c r="S177" s="130">
        <f t="shared" si="37"/>
        <v>1</v>
      </c>
      <c r="T177" s="131">
        <f t="shared" si="38"/>
        <v>1</v>
      </c>
      <c r="U177" s="131">
        <f t="shared" si="39"/>
        <v>0</v>
      </c>
      <c r="V177" s="130" t="str">
        <f t="shared" si="40"/>
        <v/>
      </c>
      <c r="W177" s="131">
        <f t="shared" si="41"/>
        <v>0</v>
      </c>
      <c r="X177" s="130" t="str">
        <f t="shared" si="44"/>
        <v/>
      </c>
      <c r="Y177" s="131" t="str">
        <f t="shared" si="36"/>
        <v/>
      </c>
      <c r="Z177" s="130">
        <f t="shared" si="42"/>
        <v>0</v>
      </c>
      <c r="AA177" s="131" t="str">
        <f t="shared" si="43"/>
        <v>0</v>
      </c>
    </row>
    <row r="178" spans="1:27" s="39" customFormat="1" ht="12.75" x14ac:dyDescent="0.2">
      <c r="A178" s="45">
        <v>172</v>
      </c>
      <c r="B178" s="41"/>
      <c r="C178" s="41"/>
      <c r="D178" s="42"/>
      <c r="E178" s="42"/>
      <c r="F178" s="42"/>
      <c r="G178" s="43"/>
      <c r="H178" s="133" t="str">
        <f t="shared" si="34"/>
        <v/>
      </c>
      <c r="I178" s="69"/>
      <c r="J178" s="69"/>
      <c r="K178" s="69"/>
      <c r="L178" s="69"/>
      <c r="M178" s="92"/>
      <c r="N178" s="75"/>
      <c r="O178" s="73"/>
      <c r="P178" s="93" t="str">
        <f t="shared" si="45"/>
        <v/>
      </c>
      <c r="Q178" s="44"/>
      <c r="R178" s="132" t="str">
        <f>IF($F178&lt;&gt;"",VLOOKUP($G178,Konstanter!$C$18:$D$41,2),"")</f>
        <v/>
      </c>
      <c r="S178" s="130">
        <f t="shared" si="37"/>
        <v>1</v>
      </c>
      <c r="T178" s="131">
        <f t="shared" si="38"/>
        <v>1</v>
      </c>
      <c r="U178" s="131">
        <f t="shared" si="39"/>
        <v>0</v>
      </c>
      <c r="V178" s="130" t="str">
        <f t="shared" si="40"/>
        <v/>
      </c>
      <c r="W178" s="131">
        <f t="shared" si="41"/>
        <v>0</v>
      </c>
      <c r="X178" s="130" t="str">
        <f t="shared" si="44"/>
        <v/>
      </c>
      <c r="Y178" s="131" t="str">
        <f t="shared" si="36"/>
        <v/>
      </c>
      <c r="Z178" s="130">
        <f t="shared" si="42"/>
        <v>0</v>
      </c>
      <c r="AA178" s="131" t="str">
        <f t="shared" si="43"/>
        <v>0</v>
      </c>
    </row>
    <row r="179" spans="1:27" s="39" customFormat="1" ht="12.75" x14ac:dyDescent="0.2">
      <c r="A179" s="45">
        <v>173</v>
      </c>
      <c r="B179" s="41"/>
      <c r="C179" s="41"/>
      <c r="D179" s="42"/>
      <c r="E179" s="42"/>
      <c r="F179" s="42"/>
      <c r="G179" s="43"/>
      <c r="H179" s="133" t="str">
        <f t="shared" si="34"/>
        <v/>
      </c>
      <c r="I179" s="69"/>
      <c r="J179" s="69"/>
      <c r="K179" s="69"/>
      <c r="L179" s="69"/>
      <c r="M179" s="92"/>
      <c r="N179" s="75"/>
      <c r="O179" s="73"/>
      <c r="P179" s="93" t="str">
        <f t="shared" si="45"/>
        <v/>
      </c>
      <c r="Q179" s="44"/>
      <c r="R179" s="132" t="str">
        <f>IF($F179&lt;&gt;"",VLOOKUP($G179,Konstanter!$C$18:$D$41,2),"")</f>
        <v/>
      </c>
      <c r="S179" s="130">
        <f t="shared" si="37"/>
        <v>1</v>
      </c>
      <c r="T179" s="131">
        <f t="shared" si="38"/>
        <v>1</v>
      </c>
      <c r="U179" s="131">
        <f t="shared" si="39"/>
        <v>0</v>
      </c>
      <c r="V179" s="130" t="str">
        <f t="shared" si="40"/>
        <v/>
      </c>
      <c r="W179" s="131">
        <f t="shared" si="41"/>
        <v>0</v>
      </c>
      <c r="X179" s="130" t="str">
        <f t="shared" si="44"/>
        <v/>
      </c>
      <c r="Y179" s="131" t="str">
        <f t="shared" si="36"/>
        <v/>
      </c>
      <c r="Z179" s="130">
        <f t="shared" si="42"/>
        <v>0</v>
      </c>
      <c r="AA179" s="131" t="str">
        <f t="shared" si="43"/>
        <v>0</v>
      </c>
    </row>
    <row r="180" spans="1:27" s="39" customFormat="1" ht="12.75" x14ac:dyDescent="0.2">
      <c r="A180" s="45">
        <v>174</v>
      </c>
      <c r="B180" s="41"/>
      <c r="C180" s="41"/>
      <c r="D180" s="42"/>
      <c r="E180" s="42"/>
      <c r="F180" s="42"/>
      <c r="G180" s="43"/>
      <c r="H180" s="133" t="str">
        <f t="shared" si="34"/>
        <v/>
      </c>
      <c r="I180" s="69"/>
      <c r="J180" s="69"/>
      <c r="K180" s="69"/>
      <c r="L180" s="69"/>
      <c r="M180" s="92"/>
      <c r="N180" s="75"/>
      <c r="O180" s="73"/>
      <c r="P180" s="93" t="str">
        <f t="shared" si="45"/>
        <v/>
      </c>
      <c r="Q180" s="44"/>
      <c r="R180" s="132" t="str">
        <f>IF($F180&lt;&gt;"",VLOOKUP($G180,Konstanter!$C$18:$D$41,2),"")</f>
        <v/>
      </c>
      <c r="S180" s="130">
        <f t="shared" si="37"/>
        <v>1</v>
      </c>
      <c r="T180" s="131">
        <f t="shared" si="38"/>
        <v>1</v>
      </c>
      <c r="U180" s="131">
        <f t="shared" si="39"/>
        <v>0</v>
      </c>
      <c r="V180" s="130" t="str">
        <f t="shared" si="40"/>
        <v/>
      </c>
      <c r="W180" s="131">
        <f t="shared" si="41"/>
        <v>0</v>
      </c>
      <c r="X180" s="130" t="str">
        <f t="shared" si="44"/>
        <v/>
      </c>
      <c r="Y180" s="131" t="str">
        <f t="shared" si="36"/>
        <v/>
      </c>
      <c r="Z180" s="130">
        <f t="shared" si="42"/>
        <v>0</v>
      </c>
      <c r="AA180" s="131" t="str">
        <f t="shared" si="43"/>
        <v>0</v>
      </c>
    </row>
    <row r="181" spans="1:27" s="39" customFormat="1" ht="12.75" x14ac:dyDescent="0.2">
      <c r="A181" s="45">
        <v>175</v>
      </c>
      <c r="B181" s="41"/>
      <c r="C181" s="41"/>
      <c r="D181" s="42"/>
      <c r="E181" s="42"/>
      <c r="F181" s="42"/>
      <c r="G181" s="43"/>
      <c r="H181" s="133" t="str">
        <f t="shared" si="34"/>
        <v/>
      </c>
      <c r="I181" s="69"/>
      <c r="J181" s="69"/>
      <c r="K181" s="69"/>
      <c r="L181" s="69"/>
      <c r="M181" s="92"/>
      <c r="N181" s="75"/>
      <c r="O181" s="73"/>
      <c r="P181" s="93" t="str">
        <f t="shared" si="45"/>
        <v/>
      </c>
      <c r="Q181" s="44"/>
      <c r="R181" s="132" t="str">
        <f>IF($F181&lt;&gt;"",VLOOKUP($G181,Konstanter!$C$18:$D$41,2),"")</f>
        <v/>
      </c>
      <c r="S181" s="130">
        <f t="shared" si="37"/>
        <v>1</v>
      </c>
      <c r="T181" s="131">
        <f t="shared" si="38"/>
        <v>1</v>
      </c>
      <c r="U181" s="131">
        <f t="shared" si="39"/>
        <v>0</v>
      </c>
      <c r="V181" s="130" t="str">
        <f t="shared" si="40"/>
        <v/>
      </c>
      <c r="W181" s="131">
        <f t="shared" si="41"/>
        <v>0</v>
      </c>
      <c r="X181" s="130" t="str">
        <f t="shared" si="44"/>
        <v/>
      </c>
      <c r="Y181" s="131" t="str">
        <f t="shared" si="36"/>
        <v/>
      </c>
      <c r="Z181" s="130">
        <f t="shared" si="42"/>
        <v>0</v>
      </c>
      <c r="AA181" s="131" t="str">
        <f t="shared" si="43"/>
        <v>0</v>
      </c>
    </row>
    <row r="182" spans="1:27" s="39" customFormat="1" ht="12.75" x14ac:dyDescent="0.2">
      <c r="A182" s="45">
        <v>176</v>
      </c>
      <c r="B182" s="41"/>
      <c r="C182" s="41"/>
      <c r="D182" s="42"/>
      <c r="E182" s="42"/>
      <c r="F182" s="42"/>
      <c r="G182" s="43"/>
      <c r="H182" s="133" t="str">
        <f t="shared" si="34"/>
        <v/>
      </c>
      <c r="I182" s="69"/>
      <c r="J182" s="69"/>
      <c r="K182" s="69"/>
      <c r="L182" s="69"/>
      <c r="M182" s="92"/>
      <c r="N182" s="75"/>
      <c r="O182" s="73"/>
      <c r="P182" s="93" t="str">
        <f t="shared" si="45"/>
        <v/>
      </c>
      <c r="Q182" s="44"/>
      <c r="R182" s="132" t="str">
        <f>IF($F182&lt;&gt;"",VLOOKUP($G182,Konstanter!$C$18:$D$41,2),"")</f>
        <v/>
      </c>
      <c r="S182" s="130">
        <f t="shared" si="37"/>
        <v>1</v>
      </c>
      <c r="T182" s="131">
        <f t="shared" si="38"/>
        <v>1</v>
      </c>
      <c r="U182" s="131">
        <f t="shared" si="39"/>
        <v>0</v>
      </c>
      <c r="V182" s="130" t="str">
        <f t="shared" si="40"/>
        <v/>
      </c>
      <c r="W182" s="131">
        <f t="shared" si="41"/>
        <v>0</v>
      </c>
      <c r="X182" s="130" t="str">
        <f t="shared" si="44"/>
        <v/>
      </c>
      <c r="Y182" s="131" t="str">
        <f t="shared" si="36"/>
        <v/>
      </c>
      <c r="Z182" s="130">
        <f t="shared" si="42"/>
        <v>0</v>
      </c>
      <c r="AA182" s="131" t="str">
        <f t="shared" si="43"/>
        <v>0</v>
      </c>
    </row>
    <row r="183" spans="1:27" s="39" customFormat="1" ht="12.75" x14ac:dyDescent="0.2">
      <c r="A183" s="45">
        <v>177</v>
      </c>
      <c r="B183" s="41"/>
      <c r="C183" s="41"/>
      <c r="D183" s="42"/>
      <c r="E183" s="42"/>
      <c r="F183" s="42"/>
      <c r="G183" s="43"/>
      <c r="H183" s="133" t="str">
        <f t="shared" si="34"/>
        <v/>
      </c>
      <c r="I183" s="69"/>
      <c r="J183" s="69"/>
      <c r="K183" s="69"/>
      <c r="L183" s="69"/>
      <c r="M183" s="92"/>
      <c r="N183" s="75"/>
      <c r="O183" s="73"/>
      <c r="P183" s="93" t="str">
        <f t="shared" si="45"/>
        <v/>
      </c>
      <c r="Q183" s="44"/>
      <c r="R183" s="132" t="str">
        <f>IF($F183&lt;&gt;"",VLOOKUP($G183,Konstanter!$C$18:$D$41,2),"")</f>
        <v/>
      </c>
      <c r="S183" s="130">
        <f t="shared" si="37"/>
        <v>1</v>
      </c>
      <c r="T183" s="131">
        <f t="shared" si="38"/>
        <v>1</v>
      </c>
      <c r="U183" s="131">
        <f t="shared" si="39"/>
        <v>0</v>
      </c>
      <c r="V183" s="130" t="str">
        <f t="shared" si="40"/>
        <v/>
      </c>
      <c r="W183" s="131">
        <f t="shared" si="41"/>
        <v>0</v>
      </c>
      <c r="X183" s="130" t="str">
        <f t="shared" si="44"/>
        <v/>
      </c>
      <c r="Y183" s="131" t="str">
        <f t="shared" si="36"/>
        <v/>
      </c>
      <c r="Z183" s="130">
        <f t="shared" si="42"/>
        <v>0</v>
      </c>
      <c r="AA183" s="131" t="str">
        <f t="shared" si="43"/>
        <v>0</v>
      </c>
    </row>
    <row r="184" spans="1:27" s="39" customFormat="1" ht="12.75" x14ac:dyDescent="0.2">
      <c r="A184" s="45">
        <v>178</v>
      </c>
      <c r="B184" s="41"/>
      <c r="C184" s="41"/>
      <c r="D184" s="42"/>
      <c r="E184" s="42"/>
      <c r="F184" s="42"/>
      <c r="G184" s="43"/>
      <c r="H184" s="133" t="str">
        <f t="shared" si="34"/>
        <v/>
      </c>
      <c r="I184" s="69"/>
      <c r="J184" s="69"/>
      <c r="K184" s="69"/>
      <c r="L184" s="69"/>
      <c r="M184" s="92"/>
      <c r="N184" s="75"/>
      <c r="O184" s="73"/>
      <c r="P184" s="93" t="str">
        <f t="shared" si="45"/>
        <v/>
      </c>
      <c r="Q184" s="44"/>
      <c r="R184" s="132" t="str">
        <f>IF($F184&lt;&gt;"",VLOOKUP($G184,Konstanter!$C$18:$D$41,2),"")</f>
        <v/>
      </c>
      <c r="S184" s="130">
        <f t="shared" si="37"/>
        <v>1</v>
      </c>
      <c r="T184" s="131">
        <f t="shared" si="38"/>
        <v>1</v>
      </c>
      <c r="U184" s="131">
        <f t="shared" si="39"/>
        <v>0</v>
      </c>
      <c r="V184" s="130" t="str">
        <f t="shared" si="40"/>
        <v/>
      </c>
      <c r="W184" s="131">
        <f t="shared" si="41"/>
        <v>0</v>
      </c>
      <c r="X184" s="130" t="str">
        <f t="shared" si="44"/>
        <v/>
      </c>
      <c r="Y184" s="131" t="str">
        <f t="shared" si="36"/>
        <v/>
      </c>
      <c r="Z184" s="130">
        <f t="shared" si="42"/>
        <v>0</v>
      </c>
      <c r="AA184" s="131" t="str">
        <f t="shared" si="43"/>
        <v>0</v>
      </c>
    </row>
    <row r="185" spans="1:27" s="39" customFormat="1" ht="12.75" x14ac:dyDescent="0.2">
      <c r="A185" s="45">
        <v>179</v>
      </c>
      <c r="B185" s="41"/>
      <c r="C185" s="41"/>
      <c r="D185" s="42"/>
      <c r="E185" s="42"/>
      <c r="F185" s="42"/>
      <c r="G185" s="43"/>
      <c r="H185" s="133" t="str">
        <f t="shared" si="34"/>
        <v/>
      </c>
      <c r="I185" s="69"/>
      <c r="J185" s="69"/>
      <c r="K185" s="69"/>
      <c r="L185" s="69"/>
      <c r="M185" s="92"/>
      <c r="N185" s="75"/>
      <c r="O185" s="73"/>
      <c r="P185" s="93" t="str">
        <f t="shared" si="45"/>
        <v/>
      </c>
      <c r="Q185" s="44"/>
      <c r="R185" s="132" t="str">
        <f>IF($F185&lt;&gt;"",VLOOKUP($G185,Konstanter!$C$18:$D$41,2),"")</f>
        <v/>
      </c>
      <c r="S185" s="130">
        <f t="shared" si="37"/>
        <v>1</v>
      </c>
      <c r="T185" s="131">
        <f t="shared" si="38"/>
        <v>1</v>
      </c>
      <c r="U185" s="131">
        <f t="shared" si="39"/>
        <v>0</v>
      </c>
      <c r="V185" s="130" t="str">
        <f t="shared" si="40"/>
        <v/>
      </c>
      <c r="W185" s="131">
        <f t="shared" si="41"/>
        <v>0</v>
      </c>
      <c r="X185" s="130" t="str">
        <f t="shared" si="44"/>
        <v/>
      </c>
      <c r="Y185" s="131" t="str">
        <f t="shared" si="36"/>
        <v/>
      </c>
      <c r="Z185" s="130">
        <f t="shared" si="42"/>
        <v>0</v>
      </c>
      <c r="AA185" s="131" t="str">
        <f t="shared" si="43"/>
        <v>0</v>
      </c>
    </row>
    <row r="186" spans="1:27" s="39" customFormat="1" ht="12.75" x14ac:dyDescent="0.2">
      <c r="A186" s="45">
        <v>180</v>
      </c>
      <c r="B186" s="41"/>
      <c r="C186" s="41"/>
      <c r="D186" s="42"/>
      <c r="E186" s="42"/>
      <c r="F186" s="42"/>
      <c r="G186" s="43"/>
      <c r="H186" s="133" t="str">
        <f t="shared" si="34"/>
        <v/>
      </c>
      <c r="I186" s="69"/>
      <c r="J186" s="69"/>
      <c r="K186" s="69"/>
      <c r="L186" s="69"/>
      <c r="M186" s="92"/>
      <c r="N186" s="75"/>
      <c r="O186" s="73"/>
      <c r="P186" s="93" t="str">
        <f t="shared" si="45"/>
        <v/>
      </c>
      <c r="Q186" s="44"/>
      <c r="R186" s="132" t="str">
        <f>IF($F186&lt;&gt;"",VLOOKUP($G186,Konstanter!$C$18:$D$41,2),"")</f>
        <v/>
      </c>
      <c r="S186" s="130">
        <f t="shared" si="37"/>
        <v>1</v>
      </c>
      <c r="T186" s="131">
        <f t="shared" si="38"/>
        <v>1</v>
      </c>
      <c r="U186" s="131">
        <f t="shared" si="39"/>
        <v>0</v>
      </c>
      <c r="V186" s="130" t="str">
        <f t="shared" si="40"/>
        <v/>
      </c>
      <c r="W186" s="131">
        <f t="shared" si="41"/>
        <v>0</v>
      </c>
      <c r="X186" s="130" t="str">
        <f t="shared" si="44"/>
        <v/>
      </c>
      <c r="Y186" s="131" t="str">
        <f t="shared" si="36"/>
        <v/>
      </c>
      <c r="Z186" s="130">
        <f t="shared" si="42"/>
        <v>0</v>
      </c>
      <c r="AA186" s="131" t="str">
        <f t="shared" si="43"/>
        <v>0</v>
      </c>
    </row>
    <row r="187" spans="1:27" s="39" customFormat="1" ht="12.75" x14ac:dyDescent="0.2">
      <c r="A187" s="45">
        <v>181</v>
      </c>
      <c r="B187" s="41"/>
      <c r="C187" s="41"/>
      <c r="D187" s="42"/>
      <c r="E187" s="42"/>
      <c r="F187" s="42"/>
      <c r="G187" s="43"/>
      <c r="H187" s="133" t="str">
        <f t="shared" si="34"/>
        <v/>
      </c>
      <c r="I187" s="69"/>
      <c r="J187" s="69"/>
      <c r="K187" s="69"/>
      <c r="L187" s="69"/>
      <c r="M187" s="92"/>
      <c r="N187" s="75"/>
      <c r="O187" s="73"/>
      <c r="P187" s="93" t="str">
        <f t="shared" si="45"/>
        <v/>
      </c>
      <c r="Q187" s="44"/>
      <c r="R187" s="132" t="str">
        <f>IF($F187&lt;&gt;"",VLOOKUP($G187,Konstanter!$C$18:$D$41,2),"")</f>
        <v/>
      </c>
      <c r="S187" s="130">
        <f t="shared" si="37"/>
        <v>1</v>
      </c>
      <c r="T187" s="131">
        <f t="shared" si="38"/>
        <v>1</v>
      </c>
      <c r="U187" s="131">
        <f t="shared" si="39"/>
        <v>0</v>
      </c>
      <c r="V187" s="130" t="str">
        <f t="shared" si="40"/>
        <v/>
      </c>
      <c r="W187" s="131">
        <f t="shared" si="41"/>
        <v>0</v>
      </c>
      <c r="X187" s="130" t="str">
        <f t="shared" si="44"/>
        <v/>
      </c>
      <c r="Y187" s="131" t="str">
        <f t="shared" si="36"/>
        <v/>
      </c>
      <c r="Z187" s="130">
        <f t="shared" si="42"/>
        <v>0</v>
      </c>
      <c r="AA187" s="131" t="str">
        <f t="shared" si="43"/>
        <v>0</v>
      </c>
    </row>
    <row r="188" spans="1:27" s="39" customFormat="1" ht="12.75" x14ac:dyDescent="0.2">
      <c r="A188" s="45">
        <v>182</v>
      </c>
      <c r="B188" s="41"/>
      <c r="C188" s="41"/>
      <c r="D188" s="42"/>
      <c r="E188" s="42"/>
      <c r="F188" s="42"/>
      <c r="G188" s="43"/>
      <c r="H188" s="133" t="str">
        <f t="shared" si="34"/>
        <v/>
      </c>
      <c r="I188" s="69"/>
      <c r="J188" s="69"/>
      <c r="K188" s="69"/>
      <c r="L188" s="69"/>
      <c r="M188" s="92"/>
      <c r="N188" s="75"/>
      <c r="O188" s="73"/>
      <c r="P188" s="93" t="str">
        <f t="shared" si="45"/>
        <v/>
      </c>
      <c r="Q188" s="44"/>
      <c r="R188" s="132" t="str">
        <f>IF($F188&lt;&gt;"",VLOOKUP($G188,Konstanter!$C$18:$D$41,2),"")</f>
        <v/>
      </c>
      <c r="S188" s="130">
        <f t="shared" si="37"/>
        <v>1</v>
      </c>
      <c r="T188" s="131">
        <f t="shared" si="38"/>
        <v>1</v>
      </c>
      <c r="U188" s="131">
        <f t="shared" si="39"/>
        <v>0</v>
      </c>
      <c r="V188" s="130" t="str">
        <f t="shared" si="40"/>
        <v/>
      </c>
      <c r="W188" s="131">
        <f t="shared" si="41"/>
        <v>0</v>
      </c>
      <c r="X188" s="130" t="str">
        <f t="shared" si="44"/>
        <v/>
      </c>
      <c r="Y188" s="131" t="str">
        <f t="shared" si="36"/>
        <v/>
      </c>
      <c r="Z188" s="130">
        <f t="shared" si="42"/>
        <v>0</v>
      </c>
      <c r="AA188" s="131" t="str">
        <f t="shared" si="43"/>
        <v>0</v>
      </c>
    </row>
    <row r="189" spans="1:27" s="39" customFormat="1" ht="12.75" x14ac:dyDescent="0.2">
      <c r="A189" s="45">
        <v>183</v>
      </c>
      <c r="B189" s="41"/>
      <c r="C189" s="41"/>
      <c r="D189" s="42"/>
      <c r="E189" s="42"/>
      <c r="F189" s="42"/>
      <c r="G189" s="43"/>
      <c r="H189" s="133" t="str">
        <f t="shared" si="34"/>
        <v/>
      </c>
      <c r="I189" s="69"/>
      <c r="J189" s="69"/>
      <c r="K189" s="69"/>
      <c r="L189" s="69"/>
      <c r="M189" s="92"/>
      <c r="N189" s="75"/>
      <c r="O189" s="73"/>
      <c r="P189" s="93" t="str">
        <f t="shared" si="45"/>
        <v/>
      </c>
      <c r="Q189" s="44"/>
      <c r="R189" s="132" t="str">
        <f>IF($F189&lt;&gt;"",VLOOKUP($G189,Konstanter!$C$18:$D$41,2),"")</f>
        <v/>
      </c>
      <c r="S189" s="130">
        <f t="shared" si="37"/>
        <v>1</v>
      </c>
      <c r="T189" s="131">
        <f t="shared" si="38"/>
        <v>1</v>
      </c>
      <c r="U189" s="131">
        <f t="shared" si="39"/>
        <v>0</v>
      </c>
      <c r="V189" s="130" t="str">
        <f t="shared" si="40"/>
        <v/>
      </c>
      <c r="W189" s="131">
        <f t="shared" si="41"/>
        <v>0</v>
      </c>
      <c r="X189" s="130" t="str">
        <f t="shared" si="44"/>
        <v/>
      </c>
      <c r="Y189" s="131" t="str">
        <f t="shared" si="36"/>
        <v/>
      </c>
      <c r="Z189" s="130">
        <f t="shared" si="42"/>
        <v>0</v>
      </c>
      <c r="AA189" s="131" t="str">
        <f t="shared" si="43"/>
        <v>0</v>
      </c>
    </row>
    <row r="190" spans="1:27" s="39" customFormat="1" ht="12.75" x14ac:dyDescent="0.2">
      <c r="A190" s="45">
        <v>184</v>
      </c>
      <c r="B190" s="41"/>
      <c r="C190" s="41"/>
      <c r="D190" s="42"/>
      <c r="E190" s="42"/>
      <c r="F190" s="42"/>
      <c r="G190" s="43"/>
      <c r="H190" s="133" t="str">
        <f t="shared" si="34"/>
        <v/>
      </c>
      <c r="I190" s="69"/>
      <c r="J190" s="69"/>
      <c r="K190" s="69"/>
      <c r="L190" s="69"/>
      <c r="M190" s="92"/>
      <c r="N190" s="75"/>
      <c r="O190" s="73"/>
      <c r="P190" s="93" t="str">
        <f t="shared" si="45"/>
        <v/>
      </c>
      <c r="Q190" s="44"/>
      <c r="R190" s="132" t="str">
        <f>IF($F190&lt;&gt;"",VLOOKUP($G190,Konstanter!$C$18:$D$41,2),"")</f>
        <v/>
      </c>
      <c r="S190" s="130">
        <f t="shared" si="37"/>
        <v>1</v>
      </c>
      <c r="T190" s="131">
        <f t="shared" si="38"/>
        <v>1</v>
      </c>
      <c r="U190" s="131">
        <f t="shared" si="39"/>
        <v>0</v>
      </c>
      <c r="V190" s="130" t="str">
        <f t="shared" si="40"/>
        <v/>
      </c>
      <c r="W190" s="131">
        <f t="shared" si="41"/>
        <v>0</v>
      </c>
      <c r="X190" s="130" t="str">
        <f t="shared" si="44"/>
        <v/>
      </c>
      <c r="Y190" s="131" t="str">
        <f t="shared" si="36"/>
        <v/>
      </c>
      <c r="Z190" s="130">
        <f t="shared" si="42"/>
        <v>0</v>
      </c>
      <c r="AA190" s="131" t="str">
        <f t="shared" si="43"/>
        <v>0</v>
      </c>
    </row>
    <row r="191" spans="1:27" s="39" customFormat="1" ht="12.75" x14ac:dyDescent="0.2">
      <c r="A191" s="45">
        <v>185</v>
      </c>
      <c r="B191" s="41"/>
      <c r="C191" s="41"/>
      <c r="D191" s="42"/>
      <c r="E191" s="42"/>
      <c r="F191" s="42"/>
      <c r="G191" s="43"/>
      <c r="H191" s="133" t="str">
        <f t="shared" si="34"/>
        <v/>
      </c>
      <c r="I191" s="69"/>
      <c r="J191" s="69"/>
      <c r="K191" s="69"/>
      <c r="L191" s="69"/>
      <c r="M191" s="92"/>
      <c r="N191" s="75"/>
      <c r="O191" s="73"/>
      <c r="P191" s="93" t="str">
        <f t="shared" si="45"/>
        <v/>
      </c>
      <c r="Q191" s="44"/>
      <c r="R191" s="132" t="str">
        <f>IF($F191&lt;&gt;"",VLOOKUP($G191,Konstanter!$C$18:$D$41,2),"")</f>
        <v/>
      </c>
      <c r="S191" s="130">
        <f t="shared" si="37"/>
        <v>1</v>
      </c>
      <c r="T191" s="131">
        <f t="shared" si="38"/>
        <v>1</v>
      </c>
      <c r="U191" s="131">
        <f t="shared" si="39"/>
        <v>0</v>
      </c>
      <c r="V191" s="130" t="str">
        <f t="shared" si="40"/>
        <v/>
      </c>
      <c r="W191" s="131">
        <f t="shared" si="41"/>
        <v>0</v>
      </c>
      <c r="X191" s="130" t="str">
        <f t="shared" si="44"/>
        <v/>
      </c>
      <c r="Y191" s="131" t="str">
        <f t="shared" si="36"/>
        <v/>
      </c>
      <c r="Z191" s="130">
        <f t="shared" si="42"/>
        <v>0</v>
      </c>
      <c r="AA191" s="131" t="str">
        <f t="shared" si="43"/>
        <v>0</v>
      </c>
    </row>
    <row r="192" spans="1:27" s="39" customFormat="1" ht="12.75" x14ac:dyDescent="0.2">
      <c r="A192" s="45">
        <v>186</v>
      </c>
      <c r="B192" s="41"/>
      <c r="C192" s="41"/>
      <c r="D192" s="42"/>
      <c r="E192" s="42"/>
      <c r="F192" s="42"/>
      <c r="G192" s="43"/>
      <c r="H192" s="133" t="str">
        <f t="shared" si="34"/>
        <v/>
      </c>
      <c r="I192" s="69"/>
      <c r="J192" s="69"/>
      <c r="K192" s="69"/>
      <c r="L192" s="69"/>
      <c r="M192" s="92"/>
      <c r="N192" s="75"/>
      <c r="O192" s="73"/>
      <c r="P192" s="93" t="str">
        <f t="shared" si="45"/>
        <v/>
      </c>
      <c r="Q192" s="44"/>
      <c r="R192" s="132" t="str">
        <f>IF($F192&lt;&gt;"",VLOOKUP($G192,Konstanter!$C$18:$D$41,2),"")</f>
        <v/>
      </c>
      <c r="S192" s="130">
        <f t="shared" si="37"/>
        <v>1</v>
      </c>
      <c r="T192" s="131">
        <f t="shared" si="38"/>
        <v>1</v>
      </c>
      <c r="U192" s="131">
        <f t="shared" si="39"/>
        <v>0</v>
      </c>
      <c r="V192" s="130" t="str">
        <f t="shared" si="40"/>
        <v/>
      </c>
      <c r="W192" s="131">
        <f t="shared" si="41"/>
        <v>0</v>
      </c>
      <c r="X192" s="130" t="str">
        <f t="shared" si="44"/>
        <v/>
      </c>
      <c r="Y192" s="131" t="str">
        <f t="shared" si="36"/>
        <v/>
      </c>
      <c r="Z192" s="130">
        <f t="shared" si="42"/>
        <v>0</v>
      </c>
      <c r="AA192" s="131" t="str">
        <f t="shared" si="43"/>
        <v>0</v>
      </c>
    </row>
    <row r="193" spans="1:28" s="39" customFormat="1" ht="12.75" x14ac:dyDescent="0.2">
      <c r="A193" s="45">
        <v>187</v>
      </c>
      <c r="B193" s="41"/>
      <c r="C193" s="41"/>
      <c r="D193" s="42"/>
      <c r="E193" s="42"/>
      <c r="F193" s="42"/>
      <c r="G193" s="43"/>
      <c r="H193" s="133" t="str">
        <f t="shared" si="34"/>
        <v/>
      </c>
      <c r="I193" s="69"/>
      <c r="J193" s="69"/>
      <c r="K193" s="69"/>
      <c r="L193" s="69"/>
      <c r="M193" s="92"/>
      <c r="N193" s="75"/>
      <c r="O193" s="73"/>
      <c r="P193" s="93" t="str">
        <f t="shared" si="45"/>
        <v/>
      </c>
      <c r="Q193" s="44"/>
      <c r="R193" s="132" t="str">
        <f>IF($F193&lt;&gt;"",VLOOKUP($G193,Konstanter!$C$18:$D$41,2),"")</f>
        <v/>
      </c>
      <c r="S193" s="130">
        <f t="shared" si="37"/>
        <v>1</v>
      </c>
      <c r="T193" s="131">
        <f t="shared" si="38"/>
        <v>1</v>
      </c>
      <c r="U193" s="131">
        <f t="shared" si="39"/>
        <v>0</v>
      </c>
      <c r="V193" s="130" t="str">
        <f t="shared" si="40"/>
        <v/>
      </c>
      <c r="W193" s="131">
        <f t="shared" si="41"/>
        <v>0</v>
      </c>
      <c r="X193" s="130" t="str">
        <f t="shared" si="44"/>
        <v/>
      </c>
      <c r="Y193" s="131" t="str">
        <f t="shared" si="36"/>
        <v/>
      </c>
      <c r="Z193" s="130">
        <f t="shared" si="42"/>
        <v>0</v>
      </c>
      <c r="AA193" s="131" t="str">
        <f t="shared" si="43"/>
        <v>0</v>
      </c>
    </row>
    <row r="194" spans="1:28" s="39" customFormat="1" ht="12.75" x14ac:dyDescent="0.2">
      <c r="A194" s="45">
        <v>188</v>
      </c>
      <c r="B194" s="41"/>
      <c r="C194" s="41"/>
      <c r="D194" s="42"/>
      <c r="E194" s="42"/>
      <c r="F194" s="42"/>
      <c r="G194" s="43"/>
      <c r="H194" s="133" t="str">
        <f t="shared" si="34"/>
        <v/>
      </c>
      <c r="I194" s="69"/>
      <c r="J194" s="69"/>
      <c r="K194" s="69"/>
      <c r="L194" s="69"/>
      <c r="M194" s="92"/>
      <c r="N194" s="75"/>
      <c r="O194" s="73"/>
      <c r="P194" s="93" t="str">
        <f t="shared" si="45"/>
        <v/>
      </c>
      <c r="Q194" s="44"/>
      <c r="R194" s="132" t="str">
        <f>IF($F194&lt;&gt;"",VLOOKUP($G194,Konstanter!$C$18:$D$41,2),"")</f>
        <v/>
      </c>
      <c r="S194" s="130">
        <f t="shared" si="37"/>
        <v>1</v>
      </c>
      <c r="T194" s="131">
        <f t="shared" si="38"/>
        <v>1</v>
      </c>
      <c r="U194" s="131">
        <f t="shared" si="39"/>
        <v>0</v>
      </c>
      <c r="V194" s="130" t="str">
        <f t="shared" si="40"/>
        <v/>
      </c>
      <c r="W194" s="131">
        <f t="shared" si="41"/>
        <v>0</v>
      </c>
      <c r="X194" s="130" t="str">
        <f t="shared" si="44"/>
        <v/>
      </c>
      <c r="Y194" s="131" t="str">
        <f t="shared" si="36"/>
        <v/>
      </c>
      <c r="Z194" s="130">
        <f t="shared" si="42"/>
        <v>0</v>
      </c>
      <c r="AA194" s="131" t="str">
        <f t="shared" si="43"/>
        <v>0</v>
      </c>
    </row>
    <row r="195" spans="1:28" s="39" customFormat="1" ht="12.75" x14ac:dyDescent="0.2">
      <c r="A195" s="45">
        <v>189</v>
      </c>
      <c r="B195" s="41"/>
      <c r="C195" s="41"/>
      <c r="D195" s="42"/>
      <c r="E195" s="42"/>
      <c r="F195" s="42"/>
      <c r="G195" s="43"/>
      <c r="H195" s="133" t="str">
        <f t="shared" si="34"/>
        <v/>
      </c>
      <c r="I195" s="69"/>
      <c r="J195" s="69"/>
      <c r="K195" s="69"/>
      <c r="L195" s="69"/>
      <c r="M195" s="92"/>
      <c r="N195" s="75"/>
      <c r="O195" s="73"/>
      <c r="P195" s="93" t="str">
        <f t="shared" si="45"/>
        <v/>
      </c>
      <c r="Q195" s="44"/>
      <c r="R195" s="132" t="str">
        <f>IF($F195&lt;&gt;"",VLOOKUP($G195,Konstanter!$C$18:$D$41,2),"")</f>
        <v/>
      </c>
      <c r="S195" s="130">
        <f t="shared" si="37"/>
        <v>1</v>
      </c>
      <c r="T195" s="131">
        <f t="shared" si="38"/>
        <v>1</v>
      </c>
      <c r="U195" s="131">
        <f t="shared" si="39"/>
        <v>0</v>
      </c>
      <c r="V195" s="130" t="str">
        <f t="shared" si="40"/>
        <v/>
      </c>
      <c r="W195" s="131">
        <f t="shared" si="41"/>
        <v>0</v>
      </c>
      <c r="X195" s="130" t="str">
        <f t="shared" si="44"/>
        <v/>
      </c>
      <c r="Y195" s="131" t="str">
        <f t="shared" si="36"/>
        <v/>
      </c>
      <c r="Z195" s="130">
        <f t="shared" si="42"/>
        <v>0</v>
      </c>
      <c r="AA195" s="131" t="str">
        <f t="shared" si="43"/>
        <v>0</v>
      </c>
    </row>
    <row r="196" spans="1:28" s="39" customFormat="1" ht="12.75" x14ac:dyDescent="0.2">
      <c r="A196" s="45">
        <v>190</v>
      </c>
      <c r="B196" s="41"/>
      <c r="C196" s="41"/>
      <c r="D196" s="42"/>
      <c r="E196" s="42"/>
      <c r="F196" s="42"/>
      <c r="G196" s="43"/>
      <c r="H196" s="133" t="str">
        <f t="shared" si="34"/>
        <v/>
      </c>
      <c r="I196" s="69"/>
      <c r="J196" s="69"/>
      <c r="K196" s="69"/>
      <c r="L196" s="69"/>
      <c r="M196" s="92"/>
      <c r="N196" s="75"/>
      <c r="O196" s="73"/>
      <c r="P196" s="93" t="str">
        <f t="shared" si="45"/>
        <v/>
      </c>
      <c r="Q196" s="44"/>
      <c r="R196" s="132" t="str">
        <f>IF($F196&lt;&gt;"",VLOOKUP($G196,Konstanter!$C$18:$D$41,2),"")</f>
        <v/>
      </c>
      <c r="S196" s="130">
        <f t="shared" si="37"/>
        <v>1</v>
      </c>
      <c r="T196" s="131">
        <f t="shared" si="38"/>
        <v>1</v>
      </c>
      <c r="U196" s="131">
        <f t="shared" si="39"/>
        <v>0</v>
      </c>
      <c r="V196" s="130" t="str">
        <f t="shared" si="40"/>
        <v/>
      </c>
      <c r="W196" s="131">
        <f t="shared" si="41"/>
        <v>0</v>
      </c>
      <c r="X196" s="130" t="str">
        <f t="shared" si="44"/>
        <v/>
      </c>
      <c r="Y196" s="131" t="str">
        <f t="shared" si="36"/>
        <v/>
      </c>
      <c r="Z196" s="130">
        <f t="shared" si="42"/>
        <v>0</v>
      </c>
      <c r="AA196" s="131" t="str">
        <f t="shared" si="43"/>
        <v>0</v>
      </c>
    </row>
    <row r="197" spans="1:28" s="39" customFormat="1" ht="12.75" x14ac:dyDescent="0.2">
      <c r="A197" s="45">
        <v>191</v>
      </c>
      <c r="B197" s="41"/>
      <c r="C197" s="41"/>
      <c r="D197" s="42"/>
      <c r="E197" s="42"/>
      <c r="F197" s="42"/>
      <c r="G197" s="43"/>
      <c r="H197" s="133" t="str">
        <f t="shared" si="34"/>
        <v/>
      </c>
      <c r="I197" s="69"/>
      <c r="J197" s="69"/>
      <c r="K197" s="69"/>
      <c r="L197" s="69"/>
      <c r="M197" s="92"/>
      <c r="N197" s="75"/>
      <c r="O197" s="73"/>
      <c r="P197" s="93" t="str">
        <f t="shared" si="45"/>
        <v/>
      </c>
      <c r="Q197" s="44"/>
      <c r="R197" s="132" t="str">
        <f>IF($F197&lt;&gt;"",VLOOKUP($G197,Konstanter!$C$18:$D$41,2),"")</f>
        <v/>
      </c>
      <c r="S197" s="130">
        <f t="shared" si="37"/>
        <v>1</v>
      </c>
      <c r="T197" s="131">
        <f t="shared" si="38"/>
        <v>1</v>
      </c>
      <c r="U197" s="131">
        <f t="shared" si="39"/>
        <v>0</v>
      </c>
      <c r="V197" s="130" t="str">
        <f t="shared" si="40"/>
        <v/>
      </c>
      <c r="W197" s="131">
        <f t="shared" si="41"/>
        <v>0</v>
      </c>
      <c r="X197" s="130" t="str">
        <f t="shared" si="44"/>
        <v/>
      </c>
      <c r="Y197" s="131" t="str">
        <f t="shared" si="36"/>
        <v/>
      </c>
      <c r="Z197" s="130">
        <f t="shared" si="42"/>
        <v>0</v>
      </c>
      <c r="AA197" s="131" t="str">
        <f t="shared" si="43"/>
        <v>0</v>
      </c>
    </row>
    <row r="198" spans="1:28" s="39" customFormat="1" ht="12.75" x14ac:dyDescent="0.2">
      <c r="A198" s="45">
        <v>192</v>
      </c>
      <c r="B198" s="41"/>
      <c r="C198" s="41"/>
      <c r="D198" s="42"/>
      <c r="E198" s="42"/>
      <c r="F198" s="42"/>
      <c r="G198" s="43"/>
      <c r="H198" s="133" t="str">
        <f t="shared" si="34"/>
        <v/>
      </c>
      <c r="I198" s="69"/>
      <c r="J198" s="69"/>
      <c r="K198" s="69"/>
      <c r="L198" s="69"/>
      <c r="M198" s="92"/>
      <c r="N198" s="75"/>
      <c r="O198" s="73"/>
      <c r="P198" s="93" t="str">
        <f t="shared" si="45"/>
        <v/>
      </c>
      <c r="Q198" s="44"/>
      <c r="R198" s="132" t="str">
        <f>IF($F198&lt;&gt;"",VLOOKUP($G198,Konstanter!$C$18:$D$41,2),"")</f>
        <v/>
      </c>
      <c r="S198" s="130">
        <f t="shared" si="37"/>
        <v>1</v>
      </c>
      <c r="T198" s="131">
        <f t="shared" si="38"/>
        <v>1</v>
      </c>
      <c r="U198" s="131">
        <f t="shared" si="39"/>
        <v>0</v>
      </c>
      <c r="V198" s="130" t="str">
        <f t="shared" si="40"/>
        <v/>
      </c>
      <c r="W198" s="131">
        <f t="shared" si="41"/>
        <v>0</v>
      </c>
      <c r="X198" s="130" t="str">
        <f t="shared" si="44"/>
        <v/>
      </c>
      <c r="Y198" s="131" t="str">
        <f t="shared" si="36"/>
        <v/>
      </c>
      <c r="Z198" s="130">
        <f t="shared" si="42"/>
        <v>0</v>
      </c>
      <c r="AA198" s="131" t="str">
        <f t="shared" si="43"/>
        <v>0</v>
      </c>
    </row>
    <row r="199" spans="1:28" s="39" customFormat="1" ht="12.75" x14ac:dyDescent="0.2">
      <c r="A199" s="45">
        <v>193</v>
      </c>
      <c r="B199" s="41"/>
      <c r="C199" s="41"/>
      <c r="D199" s="42"/>
      <c r="E199" s="42"/>
      <c r="F199" s="42"/>
      <c r="G199" s="43"/>
      <c r="H199" s="133" t="str">
        <f t="shared" ref="H199:H206" si="46">$R199</f>
        <v/>
      </c>
      <c r="I199" s="69"/>
      <c r="J199" s="69"/>
      <c r="K199" s="69"/>
      <c r="L199" s="69"/>
      <c r="M199" s="92"/>
      <c r="N199" s="75"/>
      <c r="O199" s="73"/>
      <c r="P199" s="93" t="str">
        <f t="shared" ref="P199:P206" si="47">IF($B199="","",
IF($M199&lt;&gt;"",IF(COUNT($H199:$L199)&gt;0,"Velg bankett ELLER trening",IF(E199&lt;&gt;"","Fjern kjønn",N199)),
IF($D199="","Oppgi alder",
IF($E199="","Oppgi kjønn",
IF($G199="","Mangler nåværende grad",
IF($O199="HI",IF(COUNTIF($I199:$L199,0)=0,
"Anngi treningsdag med '0'",SUM($R199,$N199)),
IF(COUNTIF($O199,0)&gt;0,IF(COUNTIF($I199:$L199,0)=0,
"Anngi treningsdag med '0'",SUM($R199,$N199)),
IF(SUM($I199:$L199)=0,"Mangler treningsavgift",SUM($H199:$N199)))))))))</f>
        <v/>
      </c>
      <c r="Q199" s="44"/>
      <c r="R199" s="132" t="str">
        <f>IF($F199&lt;&gt;"",VLOOKUP($G199,Konstanter!$C$18:$D$41,2),"")</f>
        <v/>
      </c>
      <c r="S199" s="130">
        <f t="shared" si="37"/>
        <v>1</v>
      </c>
      <c r="T199" s="131">
        <f t="shared" si="38"/>
        <v>1</v>
      </c>
      <c r="U199" s="131">
        <f t="shared" si="39"/>
        <v>0</v>
      </c>
      <c r="V199" s="130" t="str">
        <f t="shared" si="40"/>
        <v/>
      </c>
      <c r="W199" s="131">
        <f t="shared" si="41"/>
        <v>0</v>
      </c>
      <c r="X199" s="130" t="str">
        <f t="shared" si="44"/>
        <v/>
      </c>
      <c r="Y199" s="131" t="str">
        <f t="shared" ref="Y199:Y206" si="48">IF($M199="","",1)</f>
        <v/>
      </c>
      <c r="Z199" s="130">
        <f t="shared" si="42"/>
        <v>0</v>
      </c>
      <c r="AA199" s="131" t="str">
        <f t="shared" si="43"/>
        <v>0</v>
      </c>
    </row>
    <row r="200" spans="1:28" s="39" customFormat="1" ht="12.75" x14ac:dyDescent="0.2">
      <c r="A200" s="45">
        <v>194</v>
      </c>
      <c r="B200" s="41"/>
      <c r="C200" s="41"/>
      <c r="D200" s="42"/>
      <c r="E200" s="42"/>
      <c r="F200" s="42"/>
      <c r="G200" s="43"/>
      <c r="H200" s="133" t="str">
        <f t="shared" si="46"/>
        <v/>
      </c>
      <c r="I200" s="69"/>
      <c r="J200" s="69"/>
      <c r="K200" s="69"/>
      <c r="L200" s="69"/>
      <c r="M200" s="92"/>
      <c r="N200" s="75"/>
      <c r="O200" s="73"/>
      <c r="P200" s="93" t="str">
        <f t="shared" si="47"/>
        <v/>
      </c>
      <c r="Q200" s="44"/>
      <c r="R200" s="132" t="str">
        <f>IF($F200&lt;&gt;"",VLOOKUP($G200,Konstanter!$C$18:$D$41,2),"")</f>
        <v/>
      </c>
      <c r="S200" s="130">
        <f t="shared" ref="S200:S206" si="49">IF($T200="1","",SUM($T200+$Z200+$AA200))</f>
        <v>1</v>
      </c>
      <c r="T200" s="131">
        <f t="shared" ref="T200:T206" si="50">IF(SUM($I200:$L200)&lt;&gt;0,"0",1)</f>
        <v>1</v>
      </c>
      <c r="U200" s="131">
        <f t="shared" ref="U200:U206" si="51">IF($M200="",$D200,"")</f>
        <v>0</v>
      </c>
      <c r="V200" s="130" t="str">
        <f t="shared" ref="V200:V206" si="52">IF($F200="X",SUM($D200),"")</f>
        <v/>
      </c>
      <c r="W200" s="131">
        <f t="shared" ref="W200:W206" si="53">IF($M200="",$E200,"")</f>
        <v>0</v>
      </c>
      <c r="X200" s="130" t="str">
        <f t="shared" si="44"/>
        <v/>
      </c>
      <c r="Y200" s="131" t="str">
        <f t="shared" si="48"/>
        <v/>
      </c>
      <c r="Z200" s="130">
        <f t="shared" ref="Z200:Z206" si="54">($P200&lt;&gt;"")*ISTEXT($P200)</f>
        <v>0</v>
      </c>
      <c r="AA200" s="131" t="str">
        <f t="shared" ref="AA200:AA206" si="55">IF($O200="","0",1)</f>
        <v>0</v>
      </c>
    </row>
    <row r="201" spans="1:28" s="39" customFormat="1" ht="12.75" x14ac:dyDescent="0.2">
      <c r="A201" s="45">
        <v>195</v>
      </c>
      <c r="B201" s="41"/>
      <c r="C201" s="41"/>
      <c r="D201" s="42"/>
      <c r="E201" s="42"/>
      <c r="F201" s="42"/>
      <c r="G201" s="43"/>
      <c r="H201" s="133" t="str">
        <f t="shared" si="46"/>
        <v/>
      </c>
      <c r="I201" s="69"/>
      <c r="J201" s="69"/>
      <c r="K201" s="69"/>
      <c r="L201" s="69"/>
      <c r="M201" s="92"/>
      <c r="N201" s="75"/>
      <c r="O201" s="73"/>
      <c r="P201" s="93" t="str">
        <f t="shared" si="47"/>
        <v/>
      </c>
      <c r="Q201" s="44"/>
      <c r="R201" s="132" t="str">
        <f>IF($F201&lt;&gt;"",VLOOKUP($G201,Konstanter!$C$18:$D$41,2),"")</f>
        <v/>
      </c>
      <c r="S201" s="130">
        <f t="shared" si="49"/>
        <v>1</v>
      </c>
      <c r="T201" s="131">
        <f t="shared" si="50"/>
        <v>1</v>
      </c>
      <c r="U201" s="131">
        <f t="shared" si="51"/>
        <v>0</v>
      </c>
      <c r="V201" s="130" t="str">
        <f t="shared" si="52"/>
        <v/>
      </c>
      <c r="W201" s="131">
        <f t="shared" si="53"/>
        <v>0</v>
      </c>
      <c r="X201" s="130" t="str">
        <f t="shared" si="44"/>
        <v/>
      </c>
      <c r="Y201" s="131" t="str">
        <f t="shared" si="48"/>
        <v/>
      </c>
      <c r="Z201" s="130">
        <f t="shared" si="54"/>
        <v>0</v>
      </c>
      <c r="AA201" s="131" t="str">
        <f t="shared" si="55"/>
        <v>0</v>
      </c>
    </row>
    <row r="202" spans="1:28" s="39" customFormat="1" ht="12.75" x14ac:dyDescent="0.2">
      <c r="A202" s="45">
        <v>196</v>
      </c>
      <c r="B202" s="41"/>
      <c r="C202" s="41"/>
      <c r="D202" s="42"/>
      <c r="E202" s="42"/>
      <c r="F202" s="42"/>
      <c r="G202" s="43"/>
      <c r="H202" s="133" t="str">
        <f t="shared" si="46"/>
        <v/>
      </c>
      <c r="I202" s="69"/>
      <c r="J202" s="69"/>
      <c r="K202" s="69"/>
      <c r="L202" s="69"/>
      <c r="M202" s="92"/>
      <c r="N202" s="75"/>
      <c r="O202" s="73"/>
      <c r="P202" s="93" t="str">
        <f t="shared" si="47"/>
        <v/>
      </c>
      <c r="Q202" s="44"/>
      <c r="R202" s="132" t="str">
        <f>IF($F202&lt;&gt;"",VLOOKUP($G202,Konstanter!$C$18:$D$41,2),"")</f>
        <v/>
      </c>
      <c r="S202" s="130">
        <f t="shared" si="49"/>
        <v>1</v>
      </c>
      <c r="T202" s="131">
        <f t="shared" si="50"/>
        <v>1</v>
      </c>
      <c r="U202" s="131">
        <f t="shared" si="51"/>
        <v>0</v>
      </c>
      <c r="V202" s="130" t="str">
        <f t="shared" si="52"/>
        <v/>
      </c>
      <c r="W202" s="131">
        <f t="shared" si="53"/>
        <v>0</v>
      </c>
      <c r="X202" s="130" t="str">
        <f t="shared" si="44"/>
        <v/>
      </c>
      <c r="Y202" s="131" t="str">
        <f t="shared" si="48"/>
        <v/>
      </c>
      <c r="Z202" s="130">
        <f t="shared" si="54"/>
        <v>0</v>
      </c>
      <c r="AA202" s="131" t="str">
        <f t="shared" si="55"/>
        <v>0</v>
      </c>
    </row>
    <row r="203" spans="1:28" s="39" customFormat="1" ht="12.75" x14ac:dyDescent="0.2">
      <c r="A203" s="45">
        <v>197</v>
      </c>
      <c r="B203" s="41"/>
      <c r="C203" s="41"/>
      <c r="D203" s="42"/>
      <c r="E203" s="42"/>
      <c r="F203" s="42"/>
      <c r="G203" s="43"/>
      <c r="H203" s="133" t="str">
        <f t="shared" si="46"/>
        <v/>
      </c>
      <c r="I203" s="69"/>
      <c r="J203" s="69"/>
      <c r="K203" s="69"/>
      <c r="L203" s="69"/>
      <c r="M203" s="92"/>
      <c r="N203" s="75"/>
      <c r="O203" s="73"/>
      <c r="P203" s="93" t="str">
        <f t="shared" si="47"/>
        <v/>
      </c>
      <c r="Q203" s="44"/>
      <c r="R203" s="132" t="str">
        <f>IF($F203&lt;&gt;"",VLOOKUP($G203,Konstanter!$C$18:$D$41,2),"")</f>
        <v/>
      </c>
      <c r="S203" s="130">
        <f t="shared" si="49"/>
        <v>1</v>
      </c>
      <c r="T203" s="131">
        <f t="shared" si="50"/>
        <v>1</v>
      </c>
      <c r="U203" s="131">
        <f t="shared" si="51"/>
        <v>0</v>
      </c>
      <c r="V203" s="130" t="str">
        <f t="shared" si="52"/>
        <v/>
      </c>
      <c r="W203" s="131">
        <f t="shared" si="53"/>
        <v>0</v>
      </c>
      <c r="X203" s="130" t="str">
        <f t="shared" ref="X203:X206" si="56">IF($F203="X",$E203,"")</f>
        <v/>
      </c>
      <c r="Y203" s="131" t="str">
        <f t="shared" si="48"/>
        <v/>
      </c>
      <c r="Z203" s="130">
        <f t="shared" si="54"/>
        <v>0</v>
      </c>
      <c r="AA203" s="131" t="str">
        <f t="shared" si="55"/>
        <v>0</v>
      </c>
    </row>
    <row r="204" spans="1:28" s="39" customFormat="1" ht="12.75" x14ac:dyDescent="0.2">
      <c r="A204" s="45">
        <v>198</v>
      </c>
      <c r="B204" s="41"/>
      <c r="C204" s="41"/>
      <c r="D204" s="42"/>
      <c r="E204" s="42"/>
      <c r="F204" s="42"/>
      <c r="G204" s="43"/>
      <c r="H204" s="133" t="str">
        <f t="shared" si="46"/>
        <v/>
      </c>
      <c r="I204" s="69"/>
      <c r="J204" s="69"/>
      <c r="K204" s="69"/>
      <c r="L204" s="69"/>
      <c r="M204" s="92"/>
      <c r="N204" s="75"/>
      <c r="O204" s="73"/>
      <c r="P204" s="93" t="str">
        <f t="shared" si="47"/>
        <v/>
      </c>
      <c r="Q204" s="44"/>
      <c r="R204" s="132" t="str">
        <f>IF($F204&lt;&gt;"",VLOOKUP($G204,Konstanter!$C$18:$D$41,2),"")</f>
        <v/>
      </c>
      <c r="S204" s="130">
        <f t="shared" si="49"/>
        <v>1</v>
      </c>
      <c r="T204" s="131">
        <f t="shared" si="50"/>
        <v>1</v>
      </c>
      <c r="U204" s="131">
        <f t="shared" si="51"/>
        <v>0</v>
      </c>
      <c r="V204" s="130" t="str">
        <f t="shared" si="52"/>
        <v/>
      </c>
      <c r="W204" s="131">
        <f t="shared" si="53"/>
        <v>0</v>
      </c>
      <c r="X204" s="130" t="str">
        <f t="shared" si="56"/>
        <v/>
      </c>
      <c r="Y204" s="131" t="str">
        <f t="shared" si="48"/>
        <v/>
      </c>
      <c r="Z204" s="130">
        <f t="shared" si="54"/>
        <v>0</v>
      </c>
      <c r="AA204" s="131" t="str">
        <f t="shared" si="55"/>
        <v>0</v>
      </c>
    </row>
    <row r="205" spans="1:28" s="39" customFormat="1" ht="12.75" x14ac:dyDescent="0.2">
      <c r="A205" s="45">
        <v>199</v>
      </c>
      <c r="B205" s="41"/>
      <c r="C205" s="41"/>
      <c r="D205" s="42"/>
      <c r="E205" s="42"/>
      <c r="F205" s="42"/>
      <c r="G205" s="43"/>
      <c r="H205" s="133" t="str">
        <f t="shared" si="46"/>
        <v/>
      </c>
      <c r="I205" s="69"/>
      <c r="J205" s="69"/>
      <c r="K205" s="69"/>
      <c r="L205" s="69"/>
      <c r="M205" s="92"/>
      <c r="N205" s="75"/>
      <c r="O205" s="73"/>
      <c r="P205" s="93" t="str">
        <f t="shared" si="47"/>
        <v/>
      </c>
      <c r="Q205" s="44"/>
      <c r="R205" s="132" t="str">
        <f>IF($F205&lt;&gt;"",VLOOKUP($G205,Konstanter!$C$18:$D$41,2),"")</f>
        <v/>
      </c>
      <c r="S205" s="130">
        <f t="shared" si="49"/>
        <v>1</v>
      </c>
      <c r="T205" s="131">
        <f t="shared" si="50"/>
        <v>1</v>
      </c>
      <c r="U205" s="131">
        <f t="shared" si="51"/>
        <v>0</v>
      </c>
      <c r="V205" s="130" t="str">
        <f t="shared" si="52"/>
        <v/>
      </c>
      <c r="W205" s="131">
        <f t="shared" si="53"/>
        <v>0</v>
      </c>
      <c r="X205" s="130" t="str">
        <f t="shared" si="56"/>
        <v/>
      </c>
      <c r="Y205" s="131" t="str">
        <f t="shared" si="48"/>
        <v/>
      </c>
      <c r="Z205" s="130">
        <f t="shared" si="54"/>
        <v>0</v>
      </c>
      <c r="AA205" s="131" t="str">
        <f t="shared" si="55"/>
        <v>0</v>
      </c>
    </row>
    <row r="206" spans="1:28" s="39" customFormat="1" ht="13.5" thickBot="1" x14ac:dyDescent="0.25">
      <c r="A206" s="76">
        <v>200</v>
      </c>
      <c r="B206" s="77"/>
      <c r="C206" s="77"/>
      <c r="D206" s="78"/>
      <c r="E206" s="78"/>
      <c r="F206" s="78"/>
      <c r="G206" s="79"/>
      <c r="H206" s="133" t="str">
        <f t="shared" si="46"/>
        <v/>
      </c>
      <c r="I206" s="80"/>
      <c r="J206" s="80"/>
      <c r="K206" s="80"/>
      <c r="L206" s="80"/>
      <c r="M206" s="92"/>
      <c r="N206" s="75"/>
      <c r="O206" s="81"/>
      <c r="P206" s="93" t="str">
        <f t="shared" si="47"/>
        <v/>
      </c>
      <c r="Q206" s="44"/>
      <c r="R206" s="132" t="str">
        <f>IF($F206&lt;&gt;"",VLOOKUP($G206,Konstanter!$C$18:$D$41,2),"")</f>
        <v/>
      </c>
      <c r="S206" s="130">
        <f t="shared" si="49"/>
        <v>1</v>
      </c>
      <c r="T206" s="131">
        <f t="shared" si="50"/>
        <v>1</v>
      </c>
      <c r="U206" s="131">
        <f t="shared" si="51"/>
        <v>0</v>
      </c>
      <c r="V206" s="130" t="str">
        <f t="shared" si="52"/>
        <v/>
      </c>
      <c r="W206" s="131">
        <f t="shared" si="53"/>
        <v>0</v>
      </c>
      <c r="X206" s="130" t="str">
        <f t="shared" si="56"/>
        <v/>
      </c>
      <c r="Y206" s="131" t="str">
        <f t="shared" si="48"/>
        <v/>
      </c>
      <c r="Z206" s="130">
        <f t="shared" si="54"/>
        <v>0</v>
      </c>
      <c r="AA206" s="131" t="str">
        <f t="shared" si="55"/>
        <v>0</v>
      </c>
    </row>
    <row r="207" spans="1:28" s="7" customFormat="1" ht="15" x14ac:dyDescent="0.25">
      <c r="A207" s="82"/>
      <c r="B207" s="83">
        <f>COUNTA(B7:B206)</f>
        <v>0</v>
      </c>
      <c r="C207" s="84"/>
      <c r="D207" s="85"/>
      <c r="E207" s="83"/>
      <c r="F207" s="83"/>
      <c r="G207" s="83">
        <f t="shared" ref="G207:L207" si="57">COUNTA(G7:G206)</f>
        <v>1</v>
      </c>
      <c r="H207" s="83">
        <f>COUNT(H7:H206)</f>
        <v>1</v>
      </c>
      <c r="I207" s="83">
        <f t="shared" si="57"/>
        <v>0</v>
      </c>
      <c r="J207" s="83">
        <f t="shared" si="57"/>
        <v>0</v>
      </c>
      <c r="K207" s="83">
        <f t="shared" si="57"/>
        <v>0</v>
      </c>
      <c r="L207" s="83">
        <f t="shared" si="57"/>
        <v>0</v>
      </c>
      <c r="M207" s="94">
        <f>COUNTA(M7:M206)</f>
        <v>0</v>
      </c>
      <c r="N207" s="95">
        <f>SUM(N7:N206)</f>
        <v>0</v>
      </c>
      <c r="O207" s="86" t="s">
        <v>72</v>
      </c>
      <c r="P207" s="74">
        <f>Z207</f>
        <v>0</v>
      </c>
      <c r="T207" s="14"/>
      <c r="U207" s="136" t="s">
        <v>73</v>
      </c>
      <c r="V207" s="137"/>
      <c r="W207" s="138">
        <f>COUNTIF(W7:W206,"M")</f>
        <v>0</v>
      </c>
      <c r="X207" s="138">
        <f>COUNTIF(X7:X206,"M")</f>
        <v>0</v>
      </c>
      <c r="Y207" s="117">
        <f>SUM(Y7:Y206)</f>
        <v>0</v>
      </c>
      <c r="Z207" s="117">
        <f>SUM(Z7:Z206)</f>
        <v>0</v>
      </c>
      <c r="AA207" s="117">
        <f>SUM(AA7:AA206)</f>
        <v>0</v>
      </c>
      <c r="AB207" s="8"/>
    </row>
    <row r="208" spans="1:28" s="8" customFormat="1" ht="15" x14ac:dyDescent="0.2">
      <c r="A208" s="53"/>
      <c r="B208" s="53"/>
      <c r="C208" s="64"/>
      <c r="D208" s="61"/>
      <c r="E208" s="63"/>
      <c r="F208" s="63"/>
      <c r="G208" s="53"/>
      <c r="H208" s="54"/>
      <c r="I208" s="54"/>
      <c r="J208" s="54"/>
      <c r="K208" s="55"/>
      <c r="L208" s="56" t="s">
        <v>74</v>
      </c>
      <c r="M208" s="56"/>
      <c r="N208" s="56"/>
      <c r="O208" s="63">
        <f>COUNTIF($O7:$O206,0)</f>
        <v>0</v>
      </c>
      <c r="P208" s="61"/>
      <c r="T208" s="14"/>
      <c r="U208" s="140" t="s">
        <v>75</v>
      </c>
      <c r="V208" s="141"/>
      <c r="W208" s="138">
        <f>COUNTIF(W7:W206,"K")</f>
        <v>0</v>
      </c>
      <c r="X208" s="138">
        <f>COUNTIF(X7:X206,"K")</f>
        <v>0</v>
      </c>
      <c r="Y208" s="118"/>
      <c r="Z208" s="118"/>
      <c r="AA208" s="14"/>
    </row>
    <row r="209" spans="1:28" s="8" customFormat="1" ht="15" x14ac:dyDescent="0.2">
      <c r="A209" s="53"/>
      <c r="B209" s="53"/>
      <c r="C209" s="53"/>
      <c r="D209" s="54"/>
      <c r="E209" s="54"/>
      <c r="F209" s="54"/>
      <c r="G209" s="53"/>
      <c r="H209" s="54"/>
      <c r="I209" s="54"/>
      <c r="J209" s="54"/>
      <c r="K209" s="54"/>
      <c r="L209" s="56" t="s">
        <v>76</v>
      </c>
      <c r="M209" s="56"/>
      <c r="N209" s="56"/>
      <c r="O209" s="63">
        <f>COUNTIF($O7:$O206,"HI")</f>
        <v>0</v>
      </c>
      <c r="P209" s="61"/>
      <c r="R209" s="142" t="s">
        <v>77</v>
      </c>
      <c r="S209" s="139"/>
      <c r="T209" s="139"/>
      <c r="U209" s="143">
        <f>COUNTIFS($U$7:$U$206,"&gt;=25")</f>
        <v>0</v>
      </c>
      <c r="V209" s="143">
        <f>COUNTIFS($V$7:$V$206,"&gt;=25")</f>
        <v>0</v>
      </c>
      <c r="W209" s="9"/>
      <c r="X209" s="134"/>
    </row>
    <row r="210" spans="1:28" s="7" customFormat="1" ht="15.75" thickBot="1" x14ac:dyDescent="0.25">
      <c r="A210" s="57"/>
      <c r="B210" s="57"/>
      <c r="C210" s="58"/>
      <c r="D210" s="59"/>
      <c r="E210" s="59"/>
      <c r="F210" s="59"/>
      <c r="G210" s="60" t="s">
        <v>78</v>
      </c>
      <c r="H210" s="65">
        <f>SUM(R7:R206)</f>
        <v>200</v>
      </c>
      <c r="I210" s="59"/>
      <c r="J210" s="59"/>
      <c r="K210" s="60" t="s">
        <v>79</v>
      </c>
      <c r="L210" s="65">
        <f>SUM(I7:L206)</f>
        <v>0</v>
      </c>
      <c r="M210" s="67"/>
      <c r="N210" s="67"/>
      <c r="O210" s="60" t="s">
        <v>80</v>
      </c>
      <c r="P210" s="62">
        <f>SUM(P7:P206)</f>
        <v>0</v>
      </c>
      <c r="R210" s="142" t="s">
        <v>81</v>
      </c>
      <c r="S210" s="137"/>
      <c r="T210" s="139"/>
      <c r="U210" s="143">
        <f>COUNTIFS($U$7:$U$206,"&lt;25")-COUNTIFS($U$7:$U$206,"&lt;5")</f>
        <v>0</v>
      </c>
      <c r="V210" s="144">
        <f>COUNTIFS($V$7:$V$206,"&lt;25")-COUNTIFS($V$7:$V$206,"&lt;5")</f>
        <v>0</v>
      </c>
      <c r="W210" s="127"/>
      <c r="X210" s="135"/>
      <c r="AA210" s="8"/>
      <c r="AB210" s="8"/>
    </row>
    <row r="211" spans="1:28" s="8" customFormat="1" ht="15.75" thickTop="1" x14ac:dyDescent="0.2">
      <c r="D211" s="9"/>
      <c r="E211" s="9"/>
      <c r="F211" s="9"/>
      <c r="H211" s="9"/>
      <c r="I211" s="9"/>
      <c r="J211" s="9"/>
      <c r="K211" s="9"/>
      <c r="L211" s="9"/>
      <c r="M211" s="9"/>
      <c r="N211" s="9"/>
      <c r="O211" s="10"/>
      <c r="P211" s="11"/>
      <c r="W211" s="9"/>
    </row>
    <row r="212" spans="1:28" s="8" customFormat="1" ht="38.25" x14ac:dyDescent="0.2">
      <c r="D212" s="9"/>
      <c r="E212" s="9"/>
      <c r="F212" s="9"/>
      <c r="G212" s="129" t="s">
        <v>82</v>
      </c>
      <c r="H212" s="52" t="s">
        <v>83</v>
      </c>
      <c r="I212" s="9"/>
      <c r="J212" s="52" t="s">
        <v>84</v>
      </c>
      <c r="K212" s="9"/>
      <c r="L212" s="52" t="s">
        <v>85</v>
      </c>
      <c r="M212" s="112"/>
      <c r="N212" s="180" t="s">
        <v>86</v>
      </c>
      <c r="O212" s="181"/>
      <c r="P212" s="182"/>
      <c r="W212" s="9"/>
    </row>
    <row r="213" spans="1:28" s="8" customFormat="1" ht="15" x14ac:dyDescent="0.2">
      <c r="F213" s="87" t="s">
        <v>16</v>
      </c>
      <c r="G213" s="12">
        <f t="shared" ref="G213:G236" si="58">COUNTIFS($G$7:$G$206,$F213)</f>
        <v>1</v>
      </c>
      <c r="H213" s="13">
        <f t="shared" ref="H213:H235" si="59">COUNTIFS($G$7:$G$206,$F213,$R$7:$R$206,"&gt;0")</f>
        <v>1</v>
      </c>
      <c r="I213" s="9"/>
      <c r="J213" s="13">
        <f t="shared" ref="J213:J226" si="60">COUNTIFS($G$7:$G$206,$F213,$I$7:$I$206,"&gt;=0")+COUNTIFS($G$7:$G$206,$F213,$J$7:$J$206,"&gt;=0")</f>
        <v>0</v>
      </c>
      <c r="K213" s="9"/>
      <c r="L213" s="13">
        <f t="shared" ref="L213:L236" si="61">COUNTIFS($G$7:$G$206,$F213,$K$7:$K$206,"&gt;=0")+COUNTIFS($G$7:$G$206,$F213,$L$7:$L$206,"&gt;=0")</f>
        <v>0</v>
      </c>
      <c r="M213" s="112"/>
      <c r="N213" s="145"/>
      <c r="O213" s="146" t="s">
        <v>87</v>
      </c>
      <c r="P213" s="146" t="s">
        <v>88</v>
      </c>
      <c r="W213" s="9"/>
    </row>
    <row r="214" spans="1:28" s="8" customFormat="1" ht="15" x14ac:dyDescent="0.2">
      <c r="F214" s="87" t="s">
        <v>32</v>
      </c>
      <c r="G214" s="12">
        <f t="shared" si="58"/>
        <v>0</v>
      </c>
      <c r="H214" s="13">
        <f t="shared" si="59"/>
        <v>0</v>
      </c>
      <c r="I214" s="9"/>
      <c r="J214" s="13">
        <f t="shared" si="60"/>
        <v>0</v>
      </c>
      <c r="K214" s="9"/>
      <c r="L214" s="13">
        <f t="shared" si="61"/>
        <v>0</v>
      </c>
      <c r="M214" s="112"/>
      <c r="N214" s="147" t="s">
        <v>89</v>
      </c>
      <c r="O214" s="13">
        <f>W207</f>
        <v>0</v>
      </c>
      <c r="P214" s="13">
        <f>X207</f>
        <v>0</v>
      </c>
      <c r="W214" s="9"/>
    </row>
    <row r="215" spans="1:28" s="8" customFormat="1" ht="15" x14ac:dyDescent="0.2">
      <c r="F215" s="87" t="s">
        <v>31</v>
      </c>
      <c r="G215" s="12">
        <f t="shared" si="58"/>
        <v>0</v>
      </c>
      <c r="H215" s="13">
        <f t="shared" si="59"/>
        <v>0</v>
      </c>
      <c r="I215" s="9"/>
      <c r="J215" s="13">
        <f t="shared" si="60"/>
        <v>0</v>
      </c>
      <c r="K215" s="9"/>
      <c r="L215" s="13">
        <f t="shared" si="61"/>
        <v>0</v>
      </c>
      <c r="M215" s="112"/>
      <c r="N215" s="147" t="s">
        <v>90</v>
      </c>
      <c r="O215" s="13">
        <f>W208</f>
        <v>0</v>
      </c>
      <c r="P215" s="13">
        <f>X208</f>
        <v>0</v>
      </c>
      <c r="W215" s="9"/>
    </row>
    <row r="216" spans="1:28" s="8" customFormat="1" ht="15" x14ac:dyDescent="0.2">
      <c r="F216" s="87" t="s">
        <v>30</v>
      </c>
      <c r="G216" s="12">
        <f t="shared" si="58"/>
        <v>0</v>
      </c>
      <c r="H216" s="13">
        <f t="shared" si="59"/>
        <v>0</v>
      </c>
      <c r="I216" s="9"/>
      <c r="J216" s="13">
        <f t="shared" si="60"/>
        <v>0</v>
      </c>
      <c r="K216" s="9"/>
      <c r="L216" s="13">
        <f t="shared" si="61"/>
        <v>0</v>
      </c>
      <c r="M216" s="112"/>
      <c r="N216" s="147" t="s">
        <v>91</v>
      </c>
      <c r="O216" s="13">
        <f>U209</f>
        <v>0</v>
      </c>
      <c r="P216" s="13">
        <f>V209</f>
        <v>0</v>
      </c>
      <c r="W216" s="9"/>
    </row>
    <row r="217" spans="1:28" s="8" customFormat="1" ht="15" x14ac:dyDescent="0.2">
      <c r="F217" s="87" t="s">
        <v>28</v>
      </c>
      <c r="G217" s="12">
        <f t="shared" si="58"/>
        <v>0</v>
      </c>
      <c r="H217" s="13">
        <f t="shared" si="59"/>
        <v>0</v>
      </c>
      <c r="I217" s="9"/>
      <c r="J217" s="13">
        <f t="shared" si="60"/>
        <v>0</v>
      </c>
      <c r="K217" s="9"/>
      <c r="L217" s="13">
        <f t="shared" si="61"/>
        <v>0</v>
      </c>
      <c r="M217" s="112"/>
      <c r="N217" s="147" t="s">
        <v>92</v>
      </c>
      <c r="O217" s="13">
        <f>U210</f>
        <v>0</v>
      </c>
      <c r="P217" s="13">
        <f>V210</f>
        <v>0</v>
      </c>
      <c r="W217" s="9"/>
    </row>
    <row r="218" spans="1:28" s="8" customFormat="1" ht="15" x14ac:dyDescent="0.2">
      <c r="F218" s="87" t="s">
        <v>26</v>
      </c>
      <c r="G218" s="12">
        <f t="shared" si="58"/>
        <v>0</v>
      </c>
      <c r="H218" s="13">
        <f t="shared" si="59"/>
        <v>0</v>
      </c>
      <c r="I218" s="9"/>
      <c r="J218" s="13">
        <f t="shared" si="60"/>
        <v>0</v>
      </c>
      <c r="K218" s="9"/>
      <c r="L218" s="13">
        <f t="shared" si="61"/>
        <v>0</v>
      </c>
      <c r="M218" s="112"/>
      <c r="N218" s="112"/>
      <c r="O218" s="10"/>
      <c r="P218" s="11"/>
      <c r="W218" s="9"/>
    </row>
    <row r="219" spans="1:28" s="8" customFormat="1" ht="15" x14ac:dyDescent="0.2">
      <c r="F219" s="87" t="s">
        <v>24</v>
      </c>
      <c r="G219" s="12">
        <f t="shared" si="58"/>
        <v>0</v>
      </c>
      <c r="H219" s="13">
        <f t="shared" si="59"/>
        <v>0</v>
      </c>
      <c r="I219" s="9"/>
      <c r="J219" s="13">
        <f t="shared" si="60"/>
        <v>0</v>
      </c>
      <c r="K219" s="9"/>
      <c r="L219" s="13">
        <f t="shared" si="61"/>
        <v>0</v>
      </c>
      <c r="M219" s="112"/>
      <c r="N219" s="112"/>
      <c r="O219" s="10"/>
      <c r="P219" s="11"/>
      <c r="W219" s="9"/>
    </row>
    <row r="220" spans="1:28" s="8" customFormat="1" ht="15" x14ac:dyDescent="0.2">
      <c r="F220" s="87" t="s">
        <v>22</v>
      </c>
      <c r="G220" s="12">
        <f t="shared" si="58"/>
        <v>0</v>
      </c>
      <c r="H220" s="13">
        <f t="shared" si="59"/>
        <v>0</v>
      </c>
      <c r="I220" s="9"/>
      <c r="J220" s="13">
        <f t="shared" si="60"/>
        <v>0</v>
      </c>
      <c r="K220" s="9"/>
      <c r="L220" s="13">
        <f t="shared" si="61"/>
        <v>0</v>
      </c>
      <c r="M220" s="112"/>
      <c r="N220" s="112"/>
      <c r="O220" s="10"/>
      <c r="P220" s="11"/>
      <c r="W220" s="9"/>
    </row>
    <row r="221" spans="1:28" s="8" customFormat="1" ht="15" x14ac:dyDescent="0.2">
      <c r="F221" s="87" t="s">
        <v>20</v>
      </c>
      <c r="G221" s="12">
        <f t="shared" si="58"/>
        <v>0</v>
      </c>
      <c r="H221" s="13">
        <f t="shared" si="59"/>
        <v>0</v>
      </c>
      <c r="I221" s="9"/>
      <c r="J221" s="13">
        <f t="shared" si="60"/>
        <v>0</v>
      </c>
      <c r="K221" s="9"/>
      <c r="L221" s="13">
        <f t="shared" si="61"/>
        <v>0</v>
      </c>
      <c r="M221" s="112"/>
      <c r="N221" s="112"/>
      <c r="O221" s="10"/>
      <c r="P221" s="11"/>
      <c r="W221" s="9"/>
    </row>
    <row r="222" spans="1:28" s="8" customFormat="1" ht="15" x14ac:dyDescent="0.2">
      <c r="F222" s="87" t="s">
        <v>18</v>
      </c>
      <c r="G222" s="12">
        <f t="shared" si="58"/>
        <v>0</v>
      </c>
      <c r="H222" s="13">
        <f t="shared" si="59"/>
        <v>0</v>
      </c>
      <c r="I222" s="9"/>
      <c r="J222" s="13">
        <f t="shared" si="60"/>
        <v>0</v>
      </c>
      <c r="K222" s="9"/>
      <c r="L222" s="13">
        <f t="shared" si="61"/>
        <v>0</v>
      </c>
      <c r="M222" s="112"/>
      <c r="N222" s="112"/>
      <c r="O222" s="10"/>
      <c r="P222" s="11"/>
      <c r="W222" s="9"/>
    </row>
    <row r="223" spans="1:28" s="8" customFormat="1" ht="15" x14ac:dyDescent="0.2">
      <c r="F223" s="87" t="s">
        <v>34</v>
      </c>
      <c r="G223" s="12">
        <f t="shared" si="58"/>
        <v>0</v>
      </c>
      <c r="H223" s="13">
        <f t="shared" si="59"/>
        <v>0</v>
      </c>
      <c r="I223" s="9"/>
      <c r="J223" s="13">
        <f t="shared" si="60"/>
        <v>0</v>
      </c>
      <c r="K223" s="9"/>
      <c r="L223" s="13">
        <f t="shared" si="61"/>
        <v>0</v>
      </c>
      <c r="M223" s="112"/>
      <c r="N223" s="112"/>
      <c r="O223" s="10"/>
      <c r="P223" s="11"/>
      <c r="W223" s="9"/>
    </row>
    <row r="224" spans="1:28" s="8" customFormat="1" ht="15" x14ac:dyDescent="0.2">
      <c r="F224" s="87" t="s">
        <v>17</v>
      </c>
      <c r="G224" s="12">
        <f t="shared" si="58"/>
        <v>0</v>
      </c>
      <c r="H224" s="13">
        <f t="shared" si="59"/>
        <v>0</v>
      </c>
      <c r="I224" s="9"/>
      <c r="J224" s="13">
        <f t="shared" si="60"/>
        <v>0</v>
      </c>
      <c r="K224" s="9"/>
      <c r="L224" s="13">
        <f t="shared" si="61"/>
        <v>0</v>
      </c>
      <c r="M224" s="112"/>
      <c r="N224" s="112"/>
      <c r="O224" s="10"/>
      <c r="P224" s="11"/>
      <c r="W224" s="9"/>
    </row>
    <row r="225" spans="4:23" s="8" customFormat="1" ht="15" x14ac:dyDescent="0.2">
      <c r="F225" s="87" t="s">
        <v>35</v>
      </c>
      <c r="G225" s="12">
        <f t="shared" si="58"/>
        <v>0</v>
      </c>
      <c r="H225" s="13">
        <f t="shared" si="59"/>
        <v>0</v>
      </c>
      <c r="I225" s="9"/>
      <c r="J225" s="13">
        <f t="shared" si="60"/>
        <v>0</v>
      </c>
      <c r="K225" s="9"/>
      <c r="L225" s="13">
        <f t="shared" si="61"/>
        <v>0</v>
      </c>
      <c r="M225" s="112"/>
      <c r="N225" s="112"/>
      <c r="O225" s="10"/>
      <c r="P225" s="11"/>
      <c r="W225" s="9"/>
    </row>
    <row r="226" spans="4:23" s="8" customFormat="1" ht="15" x14ac:dyDescent="0.2">
      <c r="F226" s="87" t="s">
        <v>19</v>
      </c>
      <c r="G226" s="12">
        <f t="shared" si="58"/>
        <v>0</v>
      </c>
      <c r="H226" s="13">
        <f t="shared" si="59"/>
        <v>0</v>
      </c>
      <c r="I226" s="9"/>
      <c r="J226" s="13">
        <f t="shared" si="60"/>
        <v>0</v>
      </c>
      <c r="K226" s="9"/>
      <c r="L226" s="13">
        <f t="shared" si="61"/>
        <v>0</v>
      </c>
      <c r="M226" s="112"/>
      <c r="N226" s="112"/>
      <c r="O226" s="10"/>
      <c r="P226" s="11"/>
      <c r="W226" s="9"/>
    </row>
    <row r="227" spans="4:23" s="8" customFormat="1" ht="15" x14ac:dyDescent="0.2">
      <c r="F227" s="87" t="s">
        <v>36</v>
      </c>
      <c r="G227" s="12">
        <f t="shared" si="58"/>
        <v>0</v>
      </c>
      <c r="H227" s="13">
        <f t="shared" si="59"/>
        <v>0</v>
      </c>
      <c r="I227" s="9"/>
      <c r="J227" s="13"/>
      <c r="K227" s="9"/>
      <c r="L227" s="13">
        <f t="shared" si="61"/>
        <v>0</v>
      </c>
      <c r="M227" s="112"/>
      <c r="N227" s="112"/>
      <c r="O227" s="10"/>
      <c r="P227" s="11"/>
      <c r="W227" s="9"/>
    </row>
    <row r="228" spans="4:23" s="8" customFormat="1" ht="15" x14ac:dyDescent="0.2">
      <c r="F228" s="87" t="s">
        <v>21</v>
      </c>
      <c r="G228" s="12">
        <f t="shared" si="58"/>
        <v>0</v>
      </c>
      <c r="H228" s="13">
        <f t="shared" si="59"/>
        <v>0</v>
      </c>
      <c r="J228" s="13"/>
      <c r="K228" s="9"/>
      <c r="L228" s="13">
        <f t="shared" si="61"/>
        <v>0</v>
      </c>
      <c r="M228" s="112"/>
      <c r="N228" s="112"/>
      <c r="O228" s="10"/>
      <c r="P228" s="11"/>
      <c r="W228" s="9"/>
    </row>
    <row r="229" spans="4:23" s="8" customFormat="1" ht="15" x14ac:dyDescent="0.2">
      <c r="F229" s="87" t="s">
        <v>37</v>
      </c>
      <c r="G229" s="12">
        <f t="shared" si="58"/>
        <v>0</v>
      </c>
      <c r="H229" s="13">
        <f t="shared" si="59"/>
        <v>0</v>
      </c>
      <c r="J229" s="13"/>
      <c r="K229" s="9"/>
      <c r="L229" s="13">
        <f t="shared" si="61"/>
        <v>0</v>
      </c>
      <c r="M229" s="112"/>
      <c r="N229" s="112"/>
      <c r="O229" s="10"/>
      <c r="P229" s="11"/>
      <c r="W229" s="9"/>
    </row>
    <row r="230" spans="4:23" s="8" customFormat="1" ht="15" x14ac:dyDescent="0.2">
      <c r="F230" s="87" t="s">
        <v>23</v>
      </c>
      <c r="G230" s="12">
        <f t="shared" si="58"/>
        <v>0</v>
      </c>
      <c r="H230" s="13">
        <f t="shared" si="59"/>
        <v>0</v>
      </c>
      <c r="J230" s="13"/>
      <c r="K230" s="9"/>
      <c r="L230" s="13">
        <f t="shared" si="61"/>
        <v>0</v>
      </c>
      <c r="M230" s="112"/>
      <c r="N230" s="112"/>
      <c r="O230" s="10"/>
      <c r="P230" s="11"/>
      <c r="W230" s="9"/>
    </row>
    <row r="231" spans="4:23" s="8" customFormat="1" ht="15" x14ac:dyDescent="0.2">
      <c r="F231" s="87" t="s">
        <v>38</v>
      </c>
      <c r="G231" s="12">
        <f t="shared" si="58"/>
        <v>0</v>
      </c>
      <c r="H231" s="13">
        <f t="shared" si="59"/>
        <v>0</v>
      </c>
      <c r="J231" s="13"/>
      <c r="K231" s="9"/>
      <c r="L231" s="13">
        <f t="shared" si="61"/>
        <v>0</v>
      </c>
      <c r="M231" s="112"/>
      <c r="N231" s="112"/>
      <c r="O231" s="10"/>
      <c r="P231" s="11"/>
      <c r="W231" s="9"/>
    </row>
    <row r="232" spans="4:23" s="8" customFormat="1" ht="15" x14ac:dyDescent="0.2">
      <c r="F232" s="87" t="s">
        <v>25</v>
      </c>
      <c r="G232" s="12">
        <f t="shared" si="58"/>
        <v>0</v>
      </c>
      <c r="H232" s="13">
        <f t="shared" si="59"/>
        <v>0</v>
      </c>
      <c r="J232" s="13"/>
      <c r="K232" s="9"/>
      <c r="L232" s="13">
        <f t="shared" si="61"/>
        <v>0</v>
      </c>
      <c r="M232" s="112"/>
      <c r="N232" s="112"/>
      <c r="O232" s="10"/>
      <c r="P232" s="11"/>
      <c r="W232" s="9"/>
    </row>
    <row r="233" spans="4:23" s="8" customFormat="1" ht="15" x14ac:dyDescent="0.2">
      <c r="F233" s="87" t="s">
        <v>39</v>
      </c>
      <c r="G233" s="12">
        <f t="shared" si="58"/>
        <v>0</v>
      </c>
      <c r="H233" s="13">
        <f t="shared" si="59"/>
        <v>0</v>
      </c>
      <c r="J233" s="13"/>
      <c r="K233" s="9"/>
      <c r="L233" s="13">
        <f t="shared" si="61"/>
        <v>0</v>
      </c>
      <c r="M233" s="112"/>
      <c r="N233" s="112"/>
      <c r="O233" s="10"/>
      <c r="P233" s="11"/>
      <c r="W233" s="9"/>
    </row>
    <row r="234" spans="4:23" s="8" customFormat="1" ht="15" x14ac:dyDescent="0.2">
      <c r="F234" s="87" t="s">
        <v>27</v>
      </c>
      <c r="G234" s="12">
        <f t="shared" si="58"/>
        <v>0</v>
      </c>
      <c r="H234" s="13">
        <f t="shared" si="59"/>
        <v>0</v>
      </c>
      <c r="J234" s="13"/>
      <c r="K234" s="9"/>
      <c r="L234" s="13">
        <f t="shared" si="61"/>
        <v>0</v>
      </c>
      <c r="M234" s="112"/>
      <c r="N234" s="112"/>
      <c r="O234" s="10"/>
      <c r="P234" s="11"/>
      <c r="W234" s="9"/>
    </row>
    <row r="235" spans="4:23" s="8" customFormat="1" ht="15" x14ac:dyDescent="0.2">
      <c r="F235" s="87" t="s">
        <v>40</v>
      </c>
      <c r="G235" s="12">
        <f t="shared" si="58"/>
        <v>0</v>
      </c>
      <c r="H235" s="13">
        <f t="shared" si="59"/>
        <v>0</v>
      </c>
      <c r="J235" s="13"/>
      <c r="K235" s="9"/>
      <c r="L235" s="13">
        <f t="shared" si="61"/>
        <v>0</v>
      </c>
      <c r="M235" s="112"/>
      <c r="N235" s="112"/>
      <c r="O235" s="10"/>
      <c r="P235" s="11"/>
      <c r="W235" s="9"/>
    </row>
    <row r="236" spans="4:23" s="8" customFormat="1" ht="15" x14ac:dyDescent="0.2">
      <c r="F236" s="88" t="s">
        <v>29</v>
      </c>
      <c r="G236" s="12">
        <f t="shared" si="58"/>
        <v>0</v>
      </c>
      <c r="H236" s="13"/>
      <c r="J236" s="13"/>
      <c r="K236" s="9"/>
      <c r="L236" s="13">
        <f t="shared" si="61"/>
        <v>0</v>
      </c>
      <c r="M236" s="112"/>
      <c r="N236" s="112"/>
      <c r="O236" s="10"/>
      <c r="P236" s="11"/>
      <c r="W236" s="9"/>
    </row>
    <row r="237" spans="4:23" s="8" customFormat="1" ht="15.75" thickBot="1" x14ac:dyDescent="0.25">
      <c r="F237" s="68"/>
      <c r="G237" s="66">
        <f>SUM(G213:G236)</f>
        <v>1</v>
      </c>
      <c r="H237" s="67">
        <f>SUM(H213:H236)</f>
        <v>1</v>
      </c>
      <c r="I237" s="14"/>
      <c r="J237" s="67">
        <f>SUM(J213:J236)</f>
        <v>0</v>
      </c>
      <c r="K237" s="9"/>
      <c r="L237" s="67">
        <f>SUM(L213:L236)</f>
        <v>0</v>
      </c>
      <c r="M237" s="112"/>
      <c r="N237" s="112"/>
      <c r="O237" s="10"/>
      <c r="P237" s="11"/>
      <c r="W237" s="9"/>
    </row>
    <row r="238" spans="4:23" ht="15" thickTop="1" x14ac:dyDescent="0.2">
      <c r="D238" s="114"/>
      <c r="E238" s="114"/>
      <c r="K238" s="9"/>
    </row>
  </sheetData>
  <sortState xmlns:xlrd2="http://schemas.microsoft.com/office/spreadsheetml/2017/richdata2" ref="A7:XFD50">
    <sortCondition ref="B7:B50"/>
    <sortCondition ref="C7:C50"/>
  </sortState>
  <mergeCells count="7">
    <mergeCell ref="N212:P212"/>
    <mergeCell ref="A1:P1"/>
    <mergeCell ref="C2:P2"/>
    <mergeCell ref="H3:H6"/>
    <mergeCell ref="I3:J3"/>
    <mergeCell ref="K3:L3"/>
    <mergeCell ref="B5:C5"/>
  </mergeCells>
  <phoneticPr fontId="0" type="noConversion"/>
  <conditionalFormatting sqref="D7:L206">
    <cfRule type="expression" dxfId="5" priority="33">
      <formula>$M7&lt;&gt;""</formula>
    </cfRule>
  </conditionalFormatting>
  <conditionalFormatting sqref="H7:H206">
    <cfRule type="expression" dxfId="4" priority="24">
      <formula>$F7&lt;&gt;""</formula>
    </cfRule>
  </conditionalFormatting>
  <conditionalFormatting sqref="I7:L206 O7:O206">
    <cfRule type="expression" dxfId="3" priority="45">
      <formula>$AA7&lt;&gt;"0"</formula>
    </cfRule>
  </conditionalFormatting>
  <conditionalFormatting sqref="I7:L206">
    <cfRule type="expression" dxfId="2" priority="10">
      <formula>$S7&gt;=3</formula>
    </cfRule>
  </conditionalFormatting>
  <conditionalFormatting sqref="P7:P206">
    <cfRule type="expression" dxfId="1" priority="9">
      <formula>$Z7&gt;0</formula>
    </cfRule>
  </conditionalFormatting>
  <conditionalFormatting sqref="R7:R206">
    <cfRule type="expression" dxfId="0" priority="25">
      <formula>$F7&lt;&gt;""</formula>
    </cfRule>
  </conditionalFormatting>
  <dataValidations count="7">
    <dataValidation type="list" showInputMessage="1" showErrorMessage="1" sqref="O7:O206" xr:uid="{00000000-0002-0000-0100-000000000000}">
      <formula1>Merknad</formula1>
    </dataValidation>
    <dataValidation type="list" allowBlank="1" showInputMessage="1" showErrorMessage="1" sqref="G7:G206" xr:uid="{00000000-0002-0000-0100-000001000000}">
      <formula1>Grad</formula1>
    </dataValidation>
    <dataValidation type="list" allowBlank="1" showInputMessage="1" showErrorMessage="1" sqref="I7:I206" xr:uid="{00000000-0002-0000-0100-000002000000}">
      <formula1>J3d</formula1>
    </dataValidation>
    <dataValidation type="list" allowBlank="1" showInputMessage="1" showErrorMessage="1" sqref="J68:J102 J176:J182 J184:J206 J104:J110 J112:J138 J140:J146 J148:J174 J7:J66" xr:uid="{00000000-0002-0000-0100-000003000000}">
      <formula1>J4d</formula1>
    </dataValidation>
    <dataValidation type="list" allowBlank="1" showInputMessage="1" showErrorMessage="1" sqref="J183 J175 J67 J103 J111 J139 J147 K7:K206" xr:uid="{00000000-0002-0000-0100-000004000000}">
      <formula1>S3d</formula1>
    </dataValidation>
    <dataValidation type="list" allowBlank="1" showInputMessage="1" showErrorMessage="1" sqref="L7:L206" xr:uid="{00000000-0002-0000-0100-000005000000}">
      <formula1>S4d</formula1>
    </dataValidation>
    <dataValidation type="list" allowBlank="1" showInputMessage="1" showErrorMessage="1" sqref="N7:N206" xr:uid="{00000000-0002-0000-0100-000006000000}">
      <formula1>Bankett</formula1>
    </dataValidation>
  </dataValidations>
  <pageMargins left="0.43307086614173229" right="0" top="0.35433070866141736" bottom="0.43307086614173229" header="0.15748031496062992" footer="0.19685039370078741"/>
  <pageSetup paperSize="9" scale="65" orientation="landscape" horizontalDpi="300" verticalDpi="300" r:id="rId1"/>
  <headerFooter alignWithMargins="0">
    <oddFooter>&amp;L&amp;A&amp;R&amp;P av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6adce-c8fe-4735-b7f9-f81ea4b06e67">
      <Terms xmlns="http://schemas.microsoft.com/office/infopath/2007/PartnerControls"/>
    </lcf76f155ced4ddcb4097134ff3c332f>
    <TaxCatchAll xmlns="4feb80fd-a319-4996-848c-e6b2539b18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EC374EF07B8499C2B11A7A0C2E724" ma:contentTypeVersion="18" ma:contentTypeDescription="Opprett et nytt dokument." ma:contentTypeScope="" ma:versionID="4b69e1b217af2e63a414aad86f0540f6">
  <xsd:schema xmlns:xsd="http://www.w3.org/2001/XMLSchema" xmlns:xs="http://www.w3.org/2001/XMLSchema" xmlns:p="http://schemas.microsoft.com/office/2006/metadata/properties" xmlns:ns2="c066adce-c8fe-4735-b7f9-f81ea4b06e67" xmlns:ns3="4feb80fd-a319-4996-848c-e6b2539b1884" targetNamespace="http://schemas.microsoft.com/office/2006/metadata/properties" ma:root="true" ma:fieldsID="3e69799b9ba86b3db1ab7324df5d6fd9" ns2:_="" ns3:_="">
    <xsd:import namespace="c066adce-c8fe-4735-b7f9-f81ea4b06e67"/>
    <xsd:import namespace="4feb80fd-a319-4996-848c-e6b2539b18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6adce-c8fe-4735-b7f9-f81ea4b06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f24fbf0-5396-4f52-8e10-0de8e05bf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80fd-a319-4996-848c-e6b2539b188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00f009-2cdb-4452-a6d5-8304e0d6ada3}" ma:internalName="TaxCatchAll" ma:showField="CatchAllData" ma:web="4feb80fd-a319-4996-848c-e6b2539b18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6FA924-B82B-4778-BDC6-B066970B90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28C7E-1E5B-4C80-884F-BFBA8D80A613}">
  <ds:schemaRefs>
    <ds:schemaRef ds:uri="http://purl.org/dc/dcmitype/"/>
    <ds:schemaRef ds:uri="c066adce-c8fe-4735-b7f9-f81ea4b06e6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feb80fd-a319-4996-848c-e6b2539b1884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6CD50C-5E4F-42BA-9E72-AF56FEC26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6adce-c8fe-4735-b7f9-f81ea4b06e67"/>
    <ds:schemaRef ds:uri="4feb80fd-a319-4996-848c-e6b2539b18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15</vt:i4>
      </vt:variant>
    </vt:vector>
  </HeadingPairs>
  <TitlesOfParts>
    <vt:vector size="17" baseType="lpstr">
      <vt:lpstr>Konstanter</vt:lpstr>
      <vt:lpstr>Klubb</vt:lpstr>
      <vt:lpstr>Alder</vt:lpstr>
      <vt:lpstr>Bankett</vt:lpstr>
      <vt:lpstr>Grad</vt:lpstr>
      <vt:lpstr>J3d</vt:lpstr>
      <vt:lpstr>J4d</vt:lpstr>
      <vt:lpstr>Junior3</vt:lpstr>
      <vt:lpstr>Junior4</vt:lpstr>
      <vt:lpstr>Merknad</vt:lpstr>
      <vt:lpstr>S3d</vt:lpstr>
      <vt:lpstr>S4d</vt:lpstr>
      <vt:lpstr>Senior3</vt:lpstr>
      <vt:lpstr>Senior4</vt:lpstr>
      <vt:lpstr>Klubb!Utskriftsområde</vt:lpstr>
      <vt:lpstr>Konstanter!Utskriftsområde</vt:lpstr>
      <vt:lpstr>Klubb!Utskriftstitler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Standard;Vidar Svendsen</dc:creator>
  <cp:keywords/>
  <dc:description/>
  <cp:lastModifiedBy>Rondestveit, Signe K F</cp:lastModifiedBy>
  <cp:revision/>
  <dcterms:created xsi:type="dcterms:W3CDTF">2000-01-14T23:38:47Z</dcterms:created>
  <dcterms:modified xsi:type="dcterms:W3CDTF">2025-09-25T11:46:56Z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0x01010066BEC374EF07B8499C2B11A7A0C2E724</vt:lpwstr>
  </property>
  <property fmtid="{D5CDD505-2E9C-101B-9397-08002B2CF9AE}" pid="4" name="MediaServiceImageTags">
    <vt:lpwstr/>
  </property>
</Properties>
</file>